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5" windowWidth="14655" windowHeight="10110"/>
  </bookViews>
  <sheets>
    <sheet name="Приложение 1 - 1.Перечень домов" sheetId="1" r:id="rId1"/>
    <sheet name="Приложение 1 - 2. Перечень рабо" sheetId="3" r:id="rId2"/>
  </sheets>
  <definedNames>
    <definedName name="_xlnm.Print_Titles" localSheetId="0">'Приложение 1 - 1.Перечень домов'!$4:$7</definedName>
  </definedNames>
  <calcPr calcId="145621"/>
</workbook>
</file>

<file path=xl/calcChain.xml><?xml version="1.0" encoding="utf-8"?>
<calcChain xmlns="http://schemas.openxmlformats.org/spreadsheetml/2006/main">
  <c r="P35" i="1" l="1"/>
  <c r="Q23" i="1"/>
  <c r="S37" i="3" l="1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5" i="3"/>
  <c r="D35" i="3"/>
  <c r="C35" i="3" s="1"/>
  <c r="E33" i="3"/>
  <c r="D33" i="3"/>
  <c r="C33" i="3" s="1"/>
  <c r="E32" i="3"/>
  <c r="D32" i="3"/>
  <c r="E31" i="3"/>
  <c r="D31" i="3"/>
  <c r="C31" i="3" s="1"/>
  <c r="D30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C20" i="3"/>
  <c r="C19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6" i="3"/>
  <c r="C15" i="3"/>
  <c r="C14" i="3"/>
  <c r="C13" i="3"/>
  <c r="C12" i="3"/>
  <c r="C11" i="3"/>
  <c r="C10" i="3"/>
  <c r="C9" i="3"/>
  <c r="C17" i="3" l="1"/>
  <c r="D28" i="3"/>
  <c r="C28" i="3"/>
  <c r="E37" i="3"/>
  <c r="C32" i="3"/>
  <c r="C37" i="3" s="1"/>
  <c r="D37" i="3"/>
  <c r="O18" i="1" l="1"/>
  <c r="M18" i="1"/>
  <c r="L18" i="1"/>
  <c r="K18" i="1"/>
  <c r="J18" i="1"/>
  <c r="I18" i="1"/>
  <c r="O29" i="1"/>
  <c r="N29" i="1"/>
  <c r="M29" i="1"/>
  <c r="L29" i="1"/>
  <c r="K29" i="1"/>
  <c r="J29" i="1"/>
  <c r="I29" i="1"/>
  <c r="O38" i="1"/>
  <c r="N38" i="1"/>
  <c r="M38" i="1"/>
  <c r="L38" i="1"/>
  <c r="K38" i="1"/>
  <c r="J38" i="1"/>
  <c r="I38" i="1"/>
  <c r="Q20" i="1" l="1"/>
  <c r="Q21" i="1"/>
  <c r="P20" i="1" l="1"/>
  <c r="P21" i="1"/>
  <c r="Q27" i="1" l="1"/>
  <c r="P27" i="1"/>
  <c r="Q15" i="1" l="1"/>
  <c r="Q37" i="1" l="1"/>
  <c r="P37" i="1"/>
  <c r="Q36" i="1"/>
  <c r="P36" i="1"/>
  <c r="Q34" i="1"/>
  <c r="P34" i="1"/>
  <c r="Q33" i="1"/>
  <c r="P33" i="1"/>
  <c r="Q32" i="1"/>
  <c r="P32" i="1"/>
  <c r="Q31" i="1"/>
  <c r="Q28" i="1"/>
  <c r="P28" i="1"/>
  <c r="Q26" i="1"/>
  <c r="P26" i="1"/>
  <c r="Q25" i="1"/>
  <c r="P25" i="1"/>
  <c r="Q24" i="1"/>
  <c r="P23" i="1"/>
  <c r="Q22" i="1"/>
  <c r="P24" i="1" l="1"/>
  <c r="P22" i="1"/>
  <c r="P31" i="1"/>
  <c r="P38" i="1" s="1"/>
  <c r="P29" i="1" l="1"/>
  <c r="Q17" i="1"/>
  <c r="P17" i="1"/>
  <c r="Q16" i="1"/>
  <c r="P16" i="1"/>
  <c r="N15" i="1"/>
  <c r="N18" i="1" s="1"/>
  <c r="Q14" i="1"/>
  <c r="P14" i="1"/>
  <c r="Q13" i="1"/>
  <c r="Q12" i="1"/>
  <c r="P12" i="1"/>
  <c r="Q11" i="1"/>
  <c r="P11" i="1"/>
  <c r="Q10" i="1"/>
  <c r="P10" i="1"/>
  <c r="P13" i="1" l="1"/>
  <c r="P18" i="1" l="1"/>
  <c r="P15" i="1"/>
</calcChain>
</file>

<file path=xl/sharedStrings.xml><?xml version="1.0" encoding="utf-8"?>
<sst xmlns="http://schemas.openxmlformats.org/spreadsheetml/2006/main" count="176" uniqueCount="76">
  <si>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</si>
  <si>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</si>
  <si>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</si>
  <si>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</si>
  <si>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</si>
  <si>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</si>
  <si>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</si>
  <si>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</si>
  <si>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</si>
  <si>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</si>
  <si>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</si>
  <si>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</si>
  <si>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</si>
  <si>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</si>
  <si>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</si>
  <si>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</si>
  <si>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</si>
  <si>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</si>
  <si>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</si>
  <si>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</si>
  <si>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</si>
  <si>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</si>
  <si>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</si>
  <si>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</si>
  <si>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</si>
  <si>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 xml:space="preserve">2017 год 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</si>
  <si>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</si>
  <si>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</si>
  <si>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</si>
  <si>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</si>
  <si>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</si>
  <si>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</si>
  <si>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</si>
  <si>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</si>
  <si>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</si>
  <si>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</si>
  <si>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2018 год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</si>
  <si>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</si>
  <si>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</si>
  <si>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</si>
  <si>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</si>
  <si>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</si>
  <si>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</si>
  <si>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 xml:space="preserve">2019 год 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</si>
  <si>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</si>
  <si>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</si>
  <si>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</si>
  <si>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</si>
  <si>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</si>
  <si>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</si>
  <si>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</si>
  <si>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п. Светлый, ул. Первопроходцев, д. 64</t>
  </si>
  <si>
    <t>Способ формирования фонда капитального ремонта</t>
  </si>
  <si>
    <t>счет РО</t>
  </si>
  <si>
    <t>Итого:</t>
  </si>
  <si>
    <t>Приложение                                                                       к постановлению администрации                                                                   сельского поселения Светлый                                                       от 29.03.2019 №47</t>
  </si>
  <si>
    <t>II. Перечень работ по капитальному ремонту общего имущества в многоквартирных домах</t>
  </si>
  <si>
    <t>№ п\п</t>
  </si>
  <si>
    <t>Стоимость капитального ремонта ВСЕГО</t>
  </si>
  <si>
    <t>Строительный контроль</t>
  </si>
  <si>
    <t>Проектные работы</t>
  </si>
  <si>
    <t>виды, установленные ч.1 ст.166 Жилищного Кодекса РФ</t>
  </si>
  <si>
    <t>ремонт крыши</t>
  </si>
  <si>
    <t>ремонт фасада</t>
  </si>
  <si>
    <t>утепление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</si>
  <si>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</si>
  <si>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</si>
  <si>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</si>
  <si>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</si>
  <si>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</si>
  <si>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</si>
  <si>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</si>
  <si>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кв.м.</t>
  </si>
  <si>
    <t>куб.м.</t>
  </si>
  <si>
    <t>2017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</si>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</sst>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9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2" xfId="9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164" fontId="5" fillId="2" borderId="12" xfId="9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164" fontId="5" fillId="2" borderId="12" xfId="9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6"/>
  <sheetViews>
    <sheetView tabSelected="1" topLeftCell="G10" zoomScale="200" zoomScaleNormal="200" workbookViewId="0">
      <selection activeCell="P31" sqref="P31:P37"/>
    </sheetView>
  </sheetViews>
  <sheetFormatPr defaultRowHeight="15" x14ac:dyDescent="0.25"/>
  <cols>
    <col min="1" max="1" width="4.85546875" style="2" customWidth="1"/>
    <col min="2" max="2" width="34.7109375" style="8" customWidth="1"/>
    <col min="3" max="3" width="5.7109375" style="9" customWidth="1"/>
    <col min="4" max="4" width="7.140625" style="2" customWidth="1"/>
    <col min="5" max="5" width="10.85546875" style="2" customWidth="1"/>
    <col min="6" max="6" width="11.28515625" style="2" customWidth="1"/>
    <col min="7" max="7" width="4.28515625" style="2" customWidth="1"/>
    <col min="8" max="8" width="4.5703125" style="2" customWidth="1"/>
    <col min="9" max="9" width="10.42578125" style="2" customWidth="1"/>
    <col min="10" max="10" width="10" style="2" customWidth="1"/>
    <col min="11" max="11" width="6.85546875" style="2" customWidth="1"/>
    <col min="12" max="12" width="16.5703125" style="10" customWidth="1"/>
    <col min="13" max="13" width="6.28515625" style="10" customWidth="1"/>
    <col min="14" max="14" width="12.5703125" style="10" customWidth="1"/>
    <col min="15" max="15" width="12.7109375" style="10" customWidth="1"/>
    <col min="16" max="16" width="15.85546875" style="10" customWidth="1"/>
    <col min="17" max="17" width="11" style="10" customWidth="1"/>
    <col min="18" max="18" width="11.5703125" style="10" customWidth="1"/>
    <col min="19" max="19" width="12" style="2" customWidth="1"/>
    <col min="20" max="16384" width="9.140625" style="3"/>
  </cols>
  <sheetData>
    <row r="1" spans="1:19" ht="72" customHeight="1" x14ac:dyDescent="0.25">
      <c r="P1" s="68" t="s">
        <v>55</v>
      </c>
      <c r="Q1" s="68"/>
      <c r="R1" s="68"/>
      <c r="S1" s="68"/>
    </row>
    <row r="2" spans="1:19" ht="18.75" x14ac:dyDescent="0.25">
      <c r="A2" s="92" t="s">
        <v>50</v>
      </c>
      <c r="B2" s="92"/>
      <c r="C2" s="92"/>
      <c r="D2" s="92"/>
      <c r="E2" s="92"/>
      <c r="F2" s="92"/>
      <c r="G2" s="92"/>
      <c r="H2" s="92"/>
      <c r="I2" s="93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75" x14ac:dyDescent="0.25">
      <c r="A3" s="72" t="s">
        <v>26</v>
      </c>
      <c r="B3" s="72"/>
      <c r="C3" s="72"/>
      <c r="D3" s="72"/>
      <c r="E3" s="73"/>
      <c r="F3" s="72"/>
      <c r="G3" s="72"/>
      <c r="H3" s="72"/>
      <c r="I3" s="74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" customHeight="1" x14ac:dyDescent="0.25">
      <c r="A4" s="81" t="s">
        <v>0</v>
      </c>
      <c r="B4" s="81" t="s">
        <v>1</v>
      </c>
      <c r="C4" s="90" t="s">
        <v>2</v>
      </c>
      <c r="D4" s="91"/>
      <c r="E4" s="97" t="s">
        <v>52</v>
      </c>
      <c r="F4" s="84" t="s">
        <v>3</v>
      </c>
      <c r="G4" s="84" t="s">
        <v>4</v>
      </c>
      <c r="H4" s="84" t="s">
        <v>5</v>
      </c>
      <c r="I4" s="69" t="s">
        <v>6</v>
      </c>
      <c r="J4" s="94" t="s">
        <v>7</v>
      </c>
      <c r="K4" s="69" t="s">
        <v>8</v>
      </c>
      <c r="L4" s="77" t="s">
        <v>9</v>
      </c>
      <c r="M4" s="78"/>
      <c r="N4" s="78"/>
      <c r="O4" s="78"/>
      <c r="P4" s="79"/>
      <c r="Q4" s="75" t="s">
        <v>10</v>
      </c>
      <c r="R4" s="75" t="s">
        <v>11</v>
      </c>
      <c r="S4" s="69" t="s">
        <v>12</v>
      </c>
    </row>
    <row r="5" spans="1:19" x14ac:dyDescent="0.25">
      <c r="A5" s="82"/>
      <c r="B5" s="82"/>
      <c r="C5" s="87" t="s">
        <v>13</v>
      </c>
      <c r="D5" s="69" t="s">
        <v>14</v>
      </c>
      <c r="E5" s="97"/>
      <c r="F5" s="85"/>
      <c r="G5" s="85"/>
      <c r="H5" s="85"/>
      <c r="I5" s="70"/>
      <c r="J5" s="95"/>
      <c r="K5" s="70"/>
      <c r="L5" s="75" t="s">
        <v>15</v>
      </c>
      <c r="M5" s="77" t="s">
        <v>16</v>
      </c>
      <c r="N5" s="78"/>
      <c r="O5" s="78"/>
      <c r="P5" s="79"/>
      <c r="Q5" s="80"/>
      <c r="R5" s="80"/>
      <c r="S5" s="70"/>
    </row>
    <row r="6" spans="1:19" ht="130.5" x14ac:dyDescent="0.25">
      <c r="A6" s="82"/>
      <c r="B6" s="82"/>
      <c r="C6" s="88"/>
      <c r="D6" s="70"/>
      <c r="E6" s="97"/>
      <c r="F6" s="85"/>
      <c r="G6" s="85"/>
      <c r="H6" s="85"/>
      <c r="I6" s="71"/>
      <c r="J6" s="96"/>
      <c r="K6" s="71"/>
      <c r="L6" s="76"/>
      <c r="M6" s="36" t="s">
        <v>17</v>
      </c>
      <c r="N6" s="36" t="s">
        <v>18</v>
      </c>
      <c r="O6" s="36" t="s">
        <v>19</v>
      </c>
      <c r="P6" s="36" t="s">
        <v>20</v>
      </c>
      <c r="Q6" s="76"/>
      <c r="R6" s="76"/>
      <c r="S6" s="70"/>
    </row>
    <row r="7" spans="1:19" x14ac:dyDescent="0.25">
      <c r="A7" s="83"/>
      <c r="B7" s="83"/>
      <c r="C7" s="89"/>
      <c r="D7" s="71"/>
      <c r="E7" s="97"/>
      <c r="F7" s="86"/>
      <c r="G7" s="86"/>
      <c r="H7" s="86"/>
      <c r="I7" s="5" t="s">
        <v>21</v>
      </c>
      <c r="J7" s="33" t="s">
        <v>21</v>
      </c>
      <c r="K7" s="5" t="s">
        <v>22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Q7" s="1" t="s">
        <v>24</v>
      </c>
      <c r="R7" s="1" t="s">
        <v>24</v>
      </c>
      <c r="S7" s="71"/>
    </row>
    <row r="8" spans="1:19" x14ac:dyDescent="0.25">
      <c r="A8" s="7">
        <v>1</v>
      </c>
      <c r="B8" s="7">
        <v>2</v>
      </c>
      <c r="C8" s="7">
        <v>3</v>
      </c>
      <c r="D8" s="7">
        <v>4</v>
      </c>
      <c r="E8" s="34">
        <v>5</v>
      </c>
      <c r="F8" s="7">
        <v>6</v>
      </c>
      <c r="G8" s="7">
        <v>7</v>
      </c>
      <c r="H8" s="7">
        <v>8</v>
      </c>
      <c r="I8" s="7">
        <v>9</v>
      </c>
      <c r="J8" s="34">
        <v>10</v>
      </c>
      <c r="K8" s="7">
        <v>11</v>
      </c>
      <c r="L8" s="7">
        <v>12</v>
      </c>
      <c r="M8" s="7">
        <v>13</v>
      </c>
      <c r="N8" s="7">
        <v>14</v>
      </c>
      <c r="O8" s="34">
        <v>15</v>
      </c>
      <c r="P8" s="7">
        <v>16</v>
      </c>
      <c r="Q8" s="7">
        <v>17</v>
      </c>
      <c r="R8" s="7">
        <v>18</v>
      </c>
      <c r="S8" s="7">
        <v>19</v>
      </c>
    </row>
    <row r="9" spans="1:19" ht="15.75" x14ac:dyDescent="0.25">
      <c r="A9" s="65" t="s">
        <v>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s="11" customFormat="1" ht="12.75" customHeight="1" x14ac:dyDescent="0.25">
      <c r="A10" s="14">
        <v>1</v>
      </c>
      <c r="B10" s="6" t="s">
        <v>28</v>
      </c>
      <c r="C10" s="14">
        <v>1968</v>
      </c>
      <c r="D10" s="14">
        <v>0</v>
      </c>
      <c r="E10" s="25" t="s">
        <v>53</v>
      </c>
      <c r="F10" s="19" t="s">
        <v>27</v>
      </c>
      <c r="G10" s="14">
        <v>2</v>
      </c>
      <c r="H10" s="14">
        <v>2</v>
      </c>
      <c r="I10" s="20">
        <v>538.4</v>
      </c>
      <c r="J10" s="20">
        <v>498.9</v>
      </c>
      <c r="K10" s="21">
        <v>22</v>
      </c>
      <c r="L10" s="15">
        <v>213346.36</v>
      </c>
      <c r="M10" s="15">
        <v>0</v>
      </c>
      <c r="N10" s="15">
        <v>0</v>
      </c>
      <c r="O10" s="15">
        <v>8386.0300000000007</v>
      </c>
      <c r="P10" s="15">
        <f t="shared" ref="P10:P17" si="0">L10-(M10+N10+O10)</f>
        <v>204960.33</v>
      </c>
      <c r="Q10" s="15">
        <f t="shared" ref="Q10:Q17" si="1">L10/J10</f>
        <v>427.63351373020646</v>
      </c>
      <c r="R10" s="15">
        <v>10225.51</v>
      </c>
      <c r="S10" s="22">
        <v>43100</v>
      </c>
    </row>
    <row r="11" spans="1:19" s="11" customFormat="1" ht="12.75" customHeight="1" x14ac:dyDescent="0.25">
      <c r="A11" s="14">
        <v>2</v>
      </c>
      <c r="B11" s="6" t="s">
        <v>29</v>
      </c>
      <c r="C11" s="14">
        <v>1968</v>
      </c>
      <c r="D11" s="14">
        <v>0</v>
      </c>
      <c r="E11" s="25" t="s">
        <v>53</v>
      </c>
      <c r="F11" s="19" t="s">
        <v>27</v>
      </c>
      <c r="G11" s="14">
        <v>2</v>
      </c>
      <c r="H11" s="14">
        <v>2</v>
      </c>
      <c r="I11" s="20">
        <v>544.79999999999995</v>
      </c>
      <c r="J11" s="20">
        <v>504.04</v>
      </c>
      <c r="K11" s="21">
        <v>25</v>
      </c>
      <c r="L11" s="15">
        <v>215403.1</v>
      </c>
      <c r="M11" s="15">
        <v>0</v>
      </c>
      <c r="N11" s="15">
        <v>0</v>
      </c>
      <c r="O11" s="15">
        <v>8461.0300000000007</v>
      </c>
      <c r="P11" s="15">
        <f t="shared" si="0"/>
        <v>206942.07</v>
      </c>
      <c r="Q11" s="15">
        <f t="shared" si="1"/>
        <v>427.35318625505914</v>
      </c>
      <c r="R11" s="15">
        <v>10225.51</v>
      </c>
      <c r="S11" s="22">
        <v>43100</v>
      </c>
    </row>
    <row r="12" spans="1:19" s="23" customFormat="1" ht="12.75" customHeight="1" x14ac:dyDescent="0.25">
      <c r="A12" s="14">
        <v>3</v>
      </c>
      <c r="B12" s="6" t="s">
        <v>30</v>
      </c>
      <c r="C12" s="14">
        <v>1969</v>
      </c>
      <c r="D12" s="14">
        <v>0</v>
      </c>
      <c r="E12" s="25" t="s">
        <v>53</v>
      </c>
      <c r="F12" s="19" t="s">
        <v>27</v>
      </c>
      <c r="G12" s="14">
        <v>2</v>
      </c>
      <c r="H12" s="14">
        <v>2</v>
      </c>
      <c r="I12" s="20">
        <v>541.1</v>
      </c>
      <c r="J12" s="20">
        <v>501.19</v>
      </c>
      <c r="K12" s="21">
        <v>31</v>
      </c>
      <c r="L12" s="15">
        <v>224714.48</v>
      </c>
      <c r="M12" s="15">
        <v>0</v>
      </c>
      <c r="N12" s="15">
        <v>0</v>
      </c>
      <c r="O12" s="15">
        <v>8826.7800000000007</v>
      </c>
      <c r="P12" s="15">
        <f t="shared" si="0"/>
        <v>215887.7</v>
      </c>
      <c r="Q12" s="15">
        <f t="shared" si="1"/>
        <v>448.36185877611285</v>
      </c>
      <c r="R12" s="15">
        <v>10225.51</v>
      </c>
      <c r="S12" s="22">
        <v>43100</v>
      </c>
    </row>
    <row r="13" spans="1:19" s="23" customFormat="1" ht="12.75" customHeight="1" x14ac:dyDescent="0.25">
      <c r="A13" s="14">
        <v>4</v>
      </c>
      <c r="B13" s="6" t="s">
        <v>31</v>
      </c>
      <c r="C13" s="14">
        <v>1970</v>
      </c>
      <c r="D13" s="14">
        <v>0</v>
      </c>
      <c r="E13" s="25" t="s">
        <v>53</v>
      </c>
      <c r="F13" s="19" t="s">
        <v>27</v>
      </c>
      <c r="G13" s="14">
        <v>2</v>
      </c>
      <c r="H13" s="14">
        <v>2</v>
      </c>
      <c r="I13" s="20">
        <v>540.29999999999995</v>
      </c>
      <c r="J13" s="20">
        <v>499.4</v>
      </c>
      <c r="K13" s="21">
        <v>23</v>
      </c>
      <c r="L13" s="15">
        <v>503021.02</v>
      </c>
      <c r="M13" s="15">
        <v>0</v>
      </c>
      <c r="N13" s="15">
        <v>0</v>
      </c>
      <c r="O13" s="15">
        <v>19758.665665599998</v>
      </c>
      <c r="P13" s="15">
        <f t="shared" si="0"/>
        <v>483262.35433440004</v>
      </c>
      <c r="Q13" s="15">
        <f t="shared" si="1"/>
        <v>1007.2507408890669</v>
      </c>
      <c r="R13" s="15">
        <v>10225.51</v>
      </c>
      <c r="S13" s="22">
        <v>43100</v>
      </c>
    </row>
    <row r="14" spans="1:19" s="23" customFormat="1" ht="12.75" customHeight="1" x14ac:dyDescent="0.25">
      <c r="A14" s="14">
        <v>5</v>
      </c>
      <c r="B14" s="6" t="s">
        <v>32</v>
      </c>
      <c r="C14" s="14">
        <v>1972</v>
      </c>
      <c r="D14" s="14">
        <v>0</v>
      </c>
      <c r="E14" s="25" t="s">
        <v>53</v>
      </c>
      <c r="F14" s="19" t="s">
        <v>27</v>
      </c>
      <c r="G14" s="14">
        <v>2</v>
      </c>
      <c r="H14" s="14">
        <v>2</v>
      </c>
      <c r="I14" s="20">
        <v>551.70000000000005</v>
      </c>
      <c r="J14" s="20">
        <v>504.06</v>
      </c>
      <c r="K14" s="21">
        <v>16</v>
      </c>
      <c r="L14" s="15">
        <v>552306.07999999996</v>
      </c>
      <c r="M14" s="15">
        <v>0</v>
      </c>
      <c r="N14" s="15">
        <v>0</v>
      </c>
      <c r="O14" s="15">
        <v>21694.58</v>
      </c>
      <c r="P14" s="15">
        <f t="shared" si="0"/>
        <v>530611.5</v>
      </c>
      <c r="Q14" s="15">
        <f t="shared" si="1"/>
        <v>1095.7149545689003</v>
      </c>
      <c r="R14" s="15">
        <v>10225.51</v>
      </c>
      <c r="S14" s="22">
        <v>43100</v>
      </c>
    </row>
    <row r="15" spans="1:19" s="23" customFormat="1" ht="12.75" customHeight="1" x14ac:dyDescent="0.25">
      <c r="A15" s="14">
        <v>6</v>
      </c>
      <c r="B15" s="6" t="s">
        <v>33</v>
      </c>
      <c r="C15" s="14">
        <v>1971</v>
      </c>
      <c r="D15" s="14">
        <v>0</v>
      </c>
      <c r="E15" s="25" t="s">
        <v>53</v>
      </c>
      <c r="F15" s="19" t="s">
        <v>27</v>
      </c>
      <c r="G15" s="14">
        <v>2</v>
      </c>
      <c r="H15" s="14">
        <v>2</v>
      </c>
      <c r="I15" s="20">
        <v>538.4</v>
      </c>
      <c r="J15" s="20">
        <v>497.76</v>
      </c>
      <c r="K15" s="21">
        <v>20</v>
      </c>
      <c r="L15" s="15">
        <v>1554232.28</v>
      </c>
      <c r="M15" s="15">
        <v>0</v>
      </c>
      <c r="N15" s="15">
        <f>ROUND(L15*10%,2)</f>
        <v>155423.23000000001</v>
      </c>
      <c r="O15" s="15">
        <v>61050.239999999998</v>
      </c>
      <c r="P15" s="15">
        <f t="shared" si="0"/>
        <v>1337758.81</v>
      </c>
      <c r="Q15" s="15">
        <f t="shared" si="1"/>
        <v>3122.4531501125043</v>
      </c>
      <c r="R15" s="15">
        <v>10225.51</v>
      </c>
      <c r="S15" s="22">
        <v>43100</v>
      </c>
    </row>
    <row r="16" spans="1:19" s="23" customFormat="1" ht="12.75" customHeight="1" x14ac:dyDescent="0.25">
      <c r="A16" s="14">
        <v>7</v>
      </c>
      <c r="B16" s="6" t="s">
        <v>34</v>
      </c>
      <c r="C16" s="14">
        <v>1972</v>
      </c>
      <c r="D16" s="14">
        <v>0</v>
      </c>
      <c r="E16" s="25" t="s">
        <v>53</v>
      </c>
      <c r="F16" s="19" t="s">
        <v>27</v>
      </c>
      <c r="G16" s="14">
        <v>2</v>
      </c>
      <c r="H16" s="14">
        <v>2</v>
      </c>
      <c r="I16" s="20">
        <v>536.29999999999995</v>
      </c>
      <c r="J16" s="20">
        <v>493.1</v>
      </c>
      <c r="K16" s="21">
        <v>26</v>
      </c>
      <c r="L16" s="15">
        <v>692998.66</v>
      </c>
      <c r="M16" s="15">
        <v>0</v>
      </c>
      <c r="N16" s="15">
        <v>0</v>
      </c>
      <c r="O16" s="15">
        <v>27220.99</v>
      </c>
      <c r="P16" s="15">
        <f t="shared" si="0"/>
        <v>665777.67000000004</v>
      </c>
      <c r="Q16" s="15">
        <f t="shared" si="1"/>
        <v>1405.3917258162644</v>
      </c>
      <c r="R16" s="15">
        <v>10225.51</v>
      </c>
      <c r="S16" s="22">
        <v>43100</v>
      </c>
    </row>
    <row r="17" spans="1:19" s="23" customFormat="1" ht="12.75" customHeight="1" x14ac:dyDescent="0.25">
      <c r="A17" s="14">
        <v>8</v>
      </c>
      <c r="B17" s="6" t="s">
        <v>35</v>
      </c>
      <c r="C17" s="14">
        <v>1969</v>
      </c>
      <c r="D17" s="14">
        <v>0</v>
      </c>
      <c r="E17" s="25" t="s">
        <v>53</v>
      </c>
      <c r="F17" s="19" t="s">
        <v>27</v>
      </c>
      <c r="G17" s="14">
        <v>2</v>
      </c>
      <c r="H17" s="14">
        <v>2</v>
      </c>
      <c r="I17" s="20">
        <v>543.70000000000005</v>
      </c>
      <c r="J17" s="20">
        <v>499.9</v>
      </c>
      <c r="K17" s="21">
        <v>20</v>
      </c>
      <c r="L17" s="15">
        <v>253963.14</v>
      </c>
      <c r="M17" s="15">
        <v>0</v>
      </c>
      <c r="N17" s="15">
        <v>0</v>
      </c>
      <c r="O17" s="15">
        <v>9975.67</v>
      </c>
      <c r="P17" s="15">
        <f t="shared" si="0"/>
        <v>243987.47</v>
      </c>
      <c r="Q17" s="15">
        <f t="shared" si="1"/>
        <v>508.02788557711546</v>
      </c>
      <c r="R17" s="15">
        <v>10225.51</v>
      </c>
      <c r="S17" s="22">
        <v>43100</v>
      </c>
    </row>
    <row r="18" spans="1:19" s="23" customFormat="1" ht="12.75" customHeight="1" x14ac:dyDescent="0.25">
      <c r="A18" s="27"/>
      <c r="B18" s="31" t="s">
        <v>54</v>
      </c>
      <c r="C18" s="27"/>
      <c r="D18" s="38"/>
      <c r="E18" s="37"/>
      <c r="F18" s="39"/>
      <c r="G18" s="38"/>
      <c r="H18" s="38"/>
      <c r="I18" s="41">
        <f t="shared" ref="I18:P18" si="2">SUM(I10:I17)</f>
        <v>4334.6999999999989</v>
      </c>
      <c r="J18" s="41">
        <f t="shared" si="2"/>
        <v>3998.3500000000004</v>
      </c>
      <c r="K18" s="42">
        <f t="shared" si="2"/>
        <v>183</v>
      </c>
      <c r="L18" s="32">
        <f t="shared" si="2"/>
        <v>4209985.12</v>
      </c>
      <c r="M18" s="32">
        <f t="shared" si="2"/>
        <v>0</v>
      </c>
      <c r="N18" s="32">
        <f t="shared" si="2"/>
        <v>155423.23000000001</v>
      </c>
      <c r="O18" s="32">
        <f t="shared" si="2"/>
        <v>165373.98566559999</v>
      </c>
      <c r="P18" s="32">
        <f t="shared" si="2"/>
        <v>3889187.9043344003</v>
      </c>
      <c r="Q18" s="32"/>
      <c r="R18" s="32"/>
      <c r="S18" s="43"/>
    </row>
    <row r="19" spans="1:19" s="13" customFormat="1" x14ac:dyDescent="0.25">
      <c r="A19" s="98" t="s">
        <v>36</v>
      </c>
      <c r="B19" s="98"/>
      <c r="C19" s="98"/>
      <c r="D19" s="98"/>
      <c r="E19" s="99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1:19" s="4" customFormat="1" x14ac:dyDescent="0.25">
      <c r="A20" s="14">
        <v>1</v>
      </c>
      <c r="B20" s="24" t="s">
        <v>32</v>
      </c>
      <c r="C20" s="27">
        <v>1972</v>
      </c>
      <c r="D20" s="27">
        <v>0</v>
      </c>
      <c r="E20" s="25" t="s">
        <v>53</v>
      </c>
      <c r="F20" s="19" t="s">
        <v>27</v>
      </c>
      <c r="G20" s="27">
        <v>2</v>
      </c>
      <c r="H20" s="27">
        <v>2</v>
      </c>
      <c r="I20" s="28">
        <v>551.70000000000005</v>
      </c>
      <c r="J20" s="28">
        <v>504.06</v>
      </c>
      <c r="K20" s="29">
        <v>16</v>
      </c>
      <c r="L20" s="30">
        <v>761718.09</v>
      </c>
      <c r="M20" s="15">
        <v>0</v>
      </c>
      <c r="N20" s="15">
        <v>0</v>
      </c>
      <c r="O20" s="15">
        <v>0</v>
      </c>
      <c r="P20" s="15">
        <f t="shared" ref="P20:P28" si="3">L20-(M20+N20+O20)</f>
        <v>761718.09</v>
      </c>
      <c r="Q20" s="15">
        <f t="shared" ref="Q20:Q28" si="4">L20/J20</f>
        <v>1511.1655160099988</v>
      </c>
      <c r="R20" s="30">
        <v>20720.45</v>
      </c>
      <c r="S20" s="22">
        <v>43465</v>
      </c>
    </row>
    <row r="21" spans="1:19" s="4" customFormat="1" x14ac:dyDescent="0.25">
      <c r="A21" s="14">
        <v>2</v>
      </c>
      <c r="B21" s="24" t="s">
        <v>34</v>
      </c>
      <c r="C21" s="27">
        <v>1972</v>
      </c>
      <c r="D21" s="27">
        <v>0</v>
      </c>
      <c r="E21" s="25" t="s">
        <v>53</v>
      </c>
      <c r="F21" s="19" t="s">
        <v>27</v>
      </c>
      <c r="G21" s="27">
        <v>2</v>
      </c>
      <c r="H21" s="27">
        <v>2</v>
      </c>
      <c r="I21" s="28">
        <v>536.29999999999995</v>
      </c>
      <c r="J21" s="28">
        <v>493.1</v>
      </c>
      <c r="K21" s="29">
        <v>26</v>
      </c>
      <c r="L21" s="30">
        <v>671248.9</v>
      </c>
      <c r="M21" s="15">
        <v>0</v>
      </c>
      <c r="N21" s="15">
        <v>0</v>
      </c>
      <c r="O21" s="15">
        <v>0</v>
      </c>
      <c r="P21" s="15">
        <f t="shared" si="3"/>
        <v>671248.9</v>
      </c>
      <c r="Q21" s="15">
        <f t="shared" si="4"/>
        <v>1361.2835124721153</v>
      </c>
      <c r="R21" s="30">
        <v>20720.45</v>
      </c>
      <c r="S21" s="22">
        <v>43465</v>
      </c>
    </row>
    <row r="22" spans="1:19" s="12" customFormat="1" ht="12.75" x14ac:dyDescent="0.25">
      <c r="A22" s="14">
        <v>3</v>
      </c>
      <c r="B22" s="6" t="s">
        <v>37</v>
      </c>
      <c r="C22" s="14">
        <v>1975</v>
      </c>
      <c r="D22" s="14">
        <v>0</v>
      </c>
      <c r="E22" s="25" t="s">
        <v>53</v>
      </c>
      <c r="F22" s="19" t="s">
        <v>27</v>
      </c>
      <c r="G22" s="14">
        <v>2</v>
      </c>
      <c r="H22" s="14">
        <v>2</v>
      </c>
      <c r="I22" s="20">
        <v>535.79999999999995</v>
      </c>
      <c r="J22" s="20">
        <v>489</v>
      </c>
      <c r="K22" s="21">
        <v>18</v>
      </c>
      <c r="L22" s="15">
        <v>1112820.98</v>
      </c>
      <c r="M22" s="15">
        <v>0</v>
      </c>
      <c r="N22" s="15">
        <v>0</v>
      </c>
      <c r="O22" s="15">
        <v>0</v>
      </c>
      <c r="P22" s="15">
        <f t="shared" si="3"/>
        <v>1112820.98</v>
      </c>
      <c r="Q22" s="15">
        <f t="shared" si="4"/>
        <v>2275.7075255623722</v>
      </c>
      <c r="R22" s="30">
        <v>20720.45</v>
      </c>
      <c r="S22" s="22">
        <v>43465</v>
      </c>
    </row>
    <row r="23" spans="1:19" s="12" customFormat="1" ht="12.75" x14ac:dyDescent="0.25">
      <c r="A23" s="14">
        <v>4</v>
      </c>
      <c r="B23" s="6" t="s">
        <v>38</v>
      </c>
      <c r="C23" s="14">
        <v>1970</v>
      </c>
      <c r="D23" s="14">
        <v>0</v>
      </c>
      <c r="E23" s="25" t="s">
        <v>53</v>
      </c>
      <c r="F23" s="19" t="s">
        <v>27</v>
      </c>
      <c r="G23" s="14">
        <v>2</v>
      </c>
      <c r="H23" s="14">
        <v>2</v>
      </c>
      <c r="I23" s="20">
        <v>542</v>
      </c>
      <c r="J23" s="20">
        <v>502.4</v>
      </c>
      <c r="K23" s="21">
        <v>21</v>
      </c>
      <c r="L23" s="15">
        <v>3480943.41</v>
      </c>
      <c r="M23" s="15">
        <v>0</v>
      </c>
      <c r="N23" s="15">
        <v>0</v>
      </c>
      <c r="O23" s="15">
        <v>0</v>
      </c>
      <c r="P23" s="15">
        <f t="shared" si="3"/>
        <v>3480943.41</v>
      </c>
      <c r="Q23" s="15">
        <f t="shared" si="4"/>
        <v>6928.6293988853513</v>
      </c>
      <c r="R23" s="30">
        <v>20720.45</v>
      </c>
      <c r="S23" s="22">
        <v>43465</v>
      </c>
    </row>
    <row r="24" spans="1:19" s="12" customFormat="1" ht="12.75" x14ac:dyDescent="0.25">
      <c r="A24" s="14">
        <v>5</v>
      </c>
      <c r="B24" s="6" t="s">
        <v>39</v>
      </c>
      <c r="C24" s="14">
        <v>1972</v>
      </c>
      <c r="D24" s="14">
        <v>0</v>
      </c>
      <c r="E24" s="25" t="s">
        <v>53</v>
      </c>
      <c r="F24" s="19" t="s">
        <v>27</v>
      </c>
      <c r="G24" s="14">
        <v>2</v>
      </c>
      <c r="H24" s="14">
        <v>2</v>
      </c>
      <c r="I24" s="20">
        <v>542.70000000000005</v>
      </c>
      <c r="J24" s="20">
        <v>505.7</v>
      </c>
      <c r="K24" s="21">
        <v>25</v>
      </c>
      <c r="L24" s="15">
        <v>1113179.7</v>
      </c>
      <c r="M24" s="15">
        <v>0</v>
      </c>
      <c r="N24" s="15">
        <v>0</v>
      </c>
      <c r="O24" s="15">
        <v>0</v>
      </c>
      <c r="P24" s="15">
        <f t="shared" si="3"/>
        <v>1113179.7</v>
      </c>
      <c r="Q24" s="15">
        <f t="shared" si="4"/>
        <v>2201.2649792367015</v>
      </c>
      <c r="R24" s="30">
        <v>20720.45</v>
      </c>
      <c r="S24" s="22">
        <v>43465</v>
      </c>
    </row>
    <row r="25" spans="1:19" s="12" customFormat="1" ht="12.75" x14ac:dyDescent="0.25">
      <c r="A25" s="14">
        <v>6</v>
      </c>
      <c r="B25" s="6" t="s">
        <v>40</v>
      </c>
      <c r="C25" s="14">
        <v>1971</v>
      </c>
      <c r="D25" s="14">
        <v>0</v>
      </c>
      <c r="E25" s="25" t="s">
        <v>53</v>
      </c>
      <c r="F25" s="19" t="s">
        <v>27</v>
      </c>
      <c r="G25" s="14">
        <v>2</v>
      </c>
      <c r="H25" s="14">
        <v>2</v>
      </c>
      <c r="I25" s="20">
        <v>539.70000000000005</v>
      </c>
      <c r="J25" s="20">
        <v>493.9</v>
      </c>
      <c r="K25" s="21">
        <v>20</v>
      </c>
      <c r="L25" s="15">
        <v>3479722.11</v>
      </c>
      <c r="M25" s="15">
        <v>0</v>
      </c>
      <c r="N25" s="15">
        <v>0</v>
      </c>
      <c r="O25" s="15">
        <v>0</v>
      </c>
      <c r="P25" s="15">
        <f t="shared" si="3"/>
        <v>3479722.11</v>
      </c>
      <c r="Q25" s="15">
        <f t="shared" si="4"/>
        <v>7045.398076533711</v>
      </c>
      <c r="R25" s="30">
        <v>20720.45</v>
      </c>
      <c r="S25" s="22">
        <v>43465</v>
      </c>
    </row>
    <row r="26" spans="1:19" s="12" customFormat="1" ht="12.75" x14ac:dyDescent="0.25">
      <c r="A26" s="14">
        <v>7</v>
      </c>
      <c r="B26" s="6" t="s">
        <v>41</v>
      </c>
      <c r="C26" s="14">
        <v>1970</v>
      </c>
      <c r="D26" s="14">
        <v>0</v>
      </c>
      <c r="E26" s="25" t="s">
        <v>53</v>
      </c>
      <c r="F26" s="19" t="s">
        <v>27</v>
      </c>
      <c r="G26" s="14">
        <v>2</v>
      </c>
      <c r="H26" s="14">
        <v>2</v>
      </c>
      <c r="I26" s="20">
        <v>538.6</v>
      </c>
      <c r="J26" s="20">
        <v>501.6</v>
      </c>
      <c r="K26" s="21">
        <v>28</v>
      </c>
      <c r="L26" s="15">
        <v>1405266.61</v>
      </c>
      <c r="M26" s="15">
        <v>0</v>
      </c>
      <c r="N26" s="15">
        <v>0</v>
      </c>
      <c r="O26" s="15">
        <v>0</v>
      </c>
      <c r="P26" s="15">
        <f t="shared" si="3"/>
        <v>1405266.61</v>
      </c>
      <c r="Q26" s="15">
        <f t="shared" si="4"/>
        <v>2801.5682017543859</v>
      </c>
      <c r="R26" s="30">
        <v>20720.45</v>
      </c>
      <c r="S26" s="22">
        <v>43465</v>
      </c>
    </row>
    <row r="27" spans="1:19" s="12" customFormat="1" ht="12.75" x14ac:dyDescent="0.25">
      <c r="A27" s="14">
        <v>8</v>
      </c>
      <c r="B27" s="6" t="s">
        <v>51</v>
      </c>
      <c r="C27" s="27">
        <v>1974</v>
      </c>
      <c r="D27" s="27">
        <v>0</v>
      </c>
      <c r="E27" s="25" t="s">
        <v>53</v>
      </c>
      <c r="F27" s="19" t="s">
        <v>27</v>
      </c>
      <c r="G27" s="27">
        <v>2</v>
      </c>
      <c r="H27" s="27">
        <v>2</v>
      </c>
      <c r="I27" s="28">
        <v>527</v>
      </c>
      <c r="J27" s="28">
        <v>494.77</v>
      </c>
      <c r="K27" s="29">
        <v>27</v>
      </c>
      <c r="L27" s="15">
        <v>354923.81</v>
      </c>
      <c r="M27" s="15">
        <v>0</v>
      </c>
      <c r="N27" s="15">
        <v>0</v>
      </c>
      <c r="O27" s="15">
        <v>0</v>
      </c>
      <c r="P27" s="15">
        <f t="shared" si="3"/>
        <v>354923.81</v>
      </c>
      <c r="Q27" s="15">
        <f t="shared" si="4"/>
        <v>717.35111263819556</v>
      </c>
      <c r="R27" s="30">
        <v>20720.45</v>
      </c>
      <c r="S27" s="22">
        <v>43465</v>
      </c>
    </row>
    <row r="28" spans="1:19" s="12" customFormat="1" ht="12.75" x14ac:dyDescent="0.25">
      <c r="A28" s="14">
        <v>9</v>
      </c>
      <c r="B28" s="6" t="s">
        <v>42</v>
      </c>
      <c r="C28" s="14">
        <v>1974</v>
      </c>
      <c r="D28" s="14">
        <v>0</v>
      </c>
      <c r="E28" s="25" t="s">
        <v>53</v>
      </c>
      <c r="F28" s="19" t="s">
        <v>27</v>
      </c>
      <c r="G28" s="14">
        <v>2</v>
      </c>
      <c r="H28" s="14">
        <v>2</v>
      </c>
      <c r="I28" s="20">
        <v>520.1</v>
      </c>
      <c r="J28" s="20">
        <v>500.9</v>
      </c>
      <c r="K28" s="21">
        <v>24</v>
      </c>
      <c r="L28" s="15">
        <v>1113465.26</v>
      </c>
      <c r="M28" s="15">
        <v>0</v>
      </c>
      <c r="N28" s="15">
        <v>0</v>
      </c>
      <c r="O28" s="15">
        <v>0</v>
      </c>
      <c r="P28" s="15">
        <f t="shared" si="3"/>
        <v>1113465.26</v>
      </c>
      <c r="Q28" s="15">
        <f t="shared" si="4"/>
        <v>2222.9292473547616</v>
      </c>
      <c r="R28" s="30">
        <v>20720.45</v>
      </c>
      <c r="S28" s="22">
        <v>43465</v>
      </c>
    </row>
    <row r="29" spans="1:19" s="18" customFormat="1" ht="12.75" x14ac:dyDescent="0.25">
      <c r="A29" s="40"/>
      <c r="B29" s="100" t="s">
        <v>54</v>
      </c>
      <c r="C29" s="100"/>
      <c r="D29" s="40"/>
      <c r="E29" s="32"/>
      <c r="F29" s="40"/>
      <c r="G29" s="40"/>
      <c r="H29" s="40"/>
      <c r="I29" s="40">
        <f t="shared" ref="I29:P29" si="5">SUM(I20:I28)</f>
        <v>4833.8999999999996</v>
      </c>
      <c r="J29" s="40">
        <f t="shared" si="5"/>
        <v>4485.4299999999994</v>
      </c>
      <c r="K29" s="17">
        <f t="shared" si="5"/>
        <v>205</v>
      </c>
      <c r="L29" s="40">
        <f t="shared" si="5"/>
        <v>13493288.869999999</v>
      </c>
      <c r="M29" s="40">
        <f t="shared" si="5"/>
        <v>0</v>
      </c>
      <c r="N29" s="40">
        <f t="shared" si="5"/>
        <v>0</v>
      </c>
      <c r="O29" s="40">
        <f t="shared" si="5"/>
        <v>0</v>
      </c>
      <c r="P29" s="40">
        <f t="shared" si="5"/>
        <v>13493288.869999999</v>
      </c>
      <c r="Q29" s="40"/>
      <c r="R29" s="40"/>
      <c r="S29" s="40"/>
    </row>
    <row r="30" spans="1:19" s="16" customFormat="1" ht="15.75" x14ac:dyDescent="0.25">
      <c r="A30" s="101" t="s">
        <v>43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2"/>
    </row>
    <row r="31" spans="1:19" s="12" customFormat="1" ht="12.75" x14ac:dyDescent="0.25">
      <c r="A31" s="14">
        <v>1</v>
      </c>
      <c r="B31" s="6" t="s">
        <v>44</v>
      </c>
      <c r="C31" s="14">
        <v>1969</v>
      </c>
      <c r="D31" s="14">
        <v>0</v>
      </c>
      <c r="E31" s="25" t="s">
        <v>53</v>
      </c>
      <c r="F31" s="19" t="s">
        <v>27</v>
      </c>
      <c r="G31" s="14">
        <v>2</v>
      </c>
      <c r="H31" s="14">
        <v>2</v>
      </c>
      <c r="I31" s="20">
        <v>532.4</v>
      </c>
      <c r="J31" s="20">
        <v>504.18</v>
      </c>
      <c r="K31" s="26">
        <v>22</v>
      </c>
      <c r="L31" s="15">
        <v>258989.21</v>
      </c>
      <c r="M31" s="15">
        <v>0</v>
      </c>
      <c r="N31" s="15">
        <v>0</v>
      </c>
      <c r="O31" s="15">
        <v>2874.58</v>
      </c>
      <c r="P31" s="15">
        <f t="shared" ref="P31:P37" si="6">L31-(M31+N31+O31)</f>
        <v>256114.63</v>
      </c>
      <c r="Q31" s="15">
        <f t="shared" ref="Q31:Q37" si="7">L31/J31</f>
        <v>513.68402157959451</v>
      </c>
      <c r="R31" s="15">
        <v>14374.48</v>
      </c>
      <c r="S31" s="22">
        <v>43830</v>
      </c>
    </row>
    <row r="32" spans="1:19" s="12" customFormat="1" ht="12.75" x14ac:dyDescent="0.25">
      <c r="A32" s="14">
        <v>2</v>
      </c>
      <c r="B32" s="6" t="s">
        <v>45</v>
      </c>
      <c r="C32" s="14">
        <v>1970</v>
      </c>
      <c r="D32" s="14">
        <v>0</v>
      </c>
      <c r="E32" s="25" t="s">
        <v>53</v>
      </c>
      <c r="F32" s="19" t="s">
        <v>27</v>
      </c>
      <c r="G32" s="14">
        <v>2</v>
      </c>
      <c r="H32" s="14">
        <v>2</v>
      </c>
      <c r="I32" s="20">
        <v>527.1</v>
      </c>
      <c r="J32" s="20">
        <v>496.3</v>
      </c>
      <c r="K32" s="26">
        <v>22</v>
      </c>
      <c r="L32" s="15">
        <v>1486707.19</v>
      </c>
      <c r="M32" s="15">
        <v>0</v>
      </c>
      <c r="N32" s="15">
        <v>0</v>
      </c>
      <c r="O32" s="15">
        <v>11069.82</v>
      </c>
      <c r="P32" s="15">
        <f t="shared" si="6"/>
        <v>1475637.3699999999</v>
      </c>
      <c r="Q32" s="15">
        <f t="shared" si="7"/>
        <v>2995.5816844650412</v>
      </c>
      <c r="R32" s="15">
        <v>14374.48</v>
      </c>
      <c r="S32" s="22">
        <v>43830</v>
      </c>
    </row>
    <row r="33" spans="1:19" s="12" customFormat="1" ht="12.75" x14ac:dyDescent="0.25">
      <c r="A33" s="14">
        <v>3</v>
      </c>
      <c r="B33" s="6" t="s">
        <v>46</v>
      </c>
      <c r="C33" s="14">
        <v>1970</v>
      </c>
      <c r="D33" s="14">
        <v>0</v>
      </c>
      <c r="E33" s="25" t="s">
        <v>53</v>
      </c>
      <c r="F33" s="19" t="s">
        <v>27</v>
      </c>
      <c r="G33" s="14">
        <v>2</v>
      </c>
      <c r="H33" s="14">
        <v>2</v>
      </c>
      <c r="I33" s="20">
        <v>527.29999999999995</v>
      </c>
      <c r="J33" s="20">
        <v>487.7</v>
      </c>
      <c r="K33" s="26">
        <v>27</v>
      </c>
      <c r="L33" s="15">
        <v>508252.93</v>
      </c>
      <c r="M33" s="15">
        <v>0</v>
      </c>
      <c r="N33" s="15">
        <v>0</v>
      </c>
      <c r="O33" s="15">
        <v>6024.09</v>
      </c>
      <c r="P33" s="15">
        <f t="shared" si="6"/>
        <v>502228.83999999997</v>
      </c>
      <c r="Q33" s="15">
        <f t="shared" si="7"/>
        <v>1042.1425671519378</v>
      </c>
      <c r="R33" s="15">
        <v>14374.48</v>
      </c>
      <c r="S33" s="22">
        <v>43830</v>
      </c>
    </row>
    <row r="34" spans="1:19" s="12" customFormat="1" ht="12.75" x14ac:dyDescent="0.25">
      <c r="A34" s="14">
        <v>4</v>
      </c>
      <c r="B34" s="6" t="s">
        <v>47</v>
      </c>
      <c r="C34" s="14">
        <v>1971</v>
      </c>
      <c r="D34" s="14">
        <v>0</v>
      </c>
      <c r="E34" s="25" t="s">
        <v>53</v>
      </c>
      <c r="F34" s="19" t="s">
        <v>27</v>
      </c>
      <c r="G34" s="14">
        <v>2</v>
      </c>
      <c r="H34" s="14">
        <v>2</v>
      </c>
      <c r="I34" s="20">
        <v>532.20000000000005</v>
      </c>
      <c r="J34" s="20">
        <v>492.8</v>
      </c>
      <c r="K34" s="26">
        <v>20</v>
      </c>
      <c r="L34" s="15">
        <v>2488284.92</v>
      </c>
      <c r="M34" s="15">
        <v>0</v>
      </c>
      <c r="N34" s="15">
        <v>0</v>
      </c>
      <c r="O34" s="15">
        <v>42216.45</v>
      </c>
      <c r="P34" s="15">
        <f t="shared" si="6"/>
        <v>2446068.4699999997</v>
      </c>
      <c r="Q34" s="15">
        <f t="shared" si="7"/>
        <v>5049.2794642857143</v>
      </c>
      <c r="R34" s="15">
        <v>14374.48</v>
      </c>
      <c r="S34" s="22">
        <v>43830</v>
      </c>
    </row>
    <row r="35" spans="1:19" s="12" customFormat="1" ht="12.75" x14ac:dyDescent="0.25">
      <c r="A35" s="14">
        <v>5</v>
      </c>
      <c r="B35" s="6" t="s">
        <v>41</v>
      </c>
      <c r="C35" s="14">
        <v>1972</v>
      </c>
      <c r="D35" s="14">
        <v>0</v>
      </c>
      <c r="E35" s="25" t="s">
        <v>53</v>
      </c>
      <c r="F35" s="19" t="s">
        <v>27</v>
      </c>
      <c r="G35" s="14">
        <v>2</v>
      </c>
      <c r="H35" s="14">
        <v>2</v>
      </c>
      <c r="I35" s="20">
        <v>538.6</v>
      </c>
      <c r="J35" s="20">
        <v>501.6</v>
      </c>
      <c r="K35" s="26">
        <v>28</v>
      </c>
      <c r="L35" s="15">
        <v>972409.68</v>
      </c>
      <c r="M35" s="15">
        <v>0</v>
      </c>
      <c r="N35" s="15">
        <v>0</v>
      </c>
      <c r="O35" s="15">
        <v>0</v>
      </c>
      <c r="P35" s="15">
        <f t="shared" ref="P35" si="8">L35-(M35+N35+O35)</f>
        <v>972409.68</v>
      </c>
      <c r="Q35" s="15">
        <v>1938.62</v>
      </c>
      <c r="R35" s="15">
        <v>14374.48</v>
      </c>
      <c r="S35" s="22">
        <v>43830</v>
      </c>
    </row>
    <row r="36" spans="1:19" s="12" customFormat="1" ht="12.75" x14ac:dyDescent="0.25">
      <c r="A36" s="14">
        <v>6</v>
      </c>
      <c r="B36" s="6" t="s">
        <v>48</v>
      </c>
      <c r="C36" s="14">
        <v>1973</v>
      </c>
      <c r="D36" s="14">
        <v>0</v>
      </c>
      <c r="E36" s="25" t="s">
        <v>53</v>
      </c>
      <c r="F36" s="19" t="s">
        <v>27</v>
      </c>
      <c r="G36" s="14">
        <v>2</v>
      </c>
      <c r="H36" s="14">
        <v>2</v>
      </c>
      <c r="I36" s="20">
        <v>514.1</v>
      </c>
      <c r="J36" s="20">
        <v>494</v>
      </c>
      <c r="K36" s="26">
        <v>20</v>
      </c>
      <c r="L36" s="15">
        <v>2290509.0499999998</v>
      </c>
      <c r="M36" s="15">
        <v>0</v>
      </c>
      <c r="N36" s="15">
        <v>0</v>
      </c>
      <c r="O36" s="15">
        <v>40624.21</v>
      </c>
      <c r="P36" s="15">
        <f t="shared" si="6"/>
        <v>2249884.84</v>
      </c>
      <c r="Q36" s="15">
        <f t="shared" si="7"/>
        <v>4636.6579959514165</v>
      </c>
      <c r="R36" s="15">
        <v>14374.48</v>
      </c>
      <c r="S36" s="22">
        <v>43830</v>
      </c>
    </row>
    <row r="37" spans="1:19" s="18" customFormat="1" ht="12.75" x14ac:dyDescent="0.25">
      <c r="A37" s="14">
        <v>7</v>
      </c>
      <c r="B37" s="6" t="s">
        <v>49</v>
      </c>
      <c r="C37" s="14">
        <v>1973</v>
      </c>
      <c r="D37" s="14">
        <v>0</v>
      </c>
      <c r="E37" s="25" t="s">
        <v>53</v>
      </c>
      <c r="F37" s="19" t="s">
        <v>27</v>
      </c>
      <c r="G37" s="14">
        <v>2</v>
      </c>
      <c r="H37" s="14">
        <v>2</v>
      </c>
      <c r="I37" s="20">
        <v>523.20000000000005</v>
      </c>
      <c r="J37" s="20">
        <v>499.48</v>
      </c>
      <c r="K37" s="26">
        <v>21</v>
      </c>
      <c r="L37" s="15">
        <v>2102013.44</v>
      </c>
      <c r="M37" s="15">
        <v>0</v>
      </c>
      <c r="N37" s="15">
        <v>0</v>
      </c>
      <c r="O37" s="15">
        <v>41074.86</v>
      </c>
      <c r="P37" s="15">
        <f t="shared" si="6"/>
        <v>2060938.5799999998</v>
      </c>
      <c r="Q37" s="15">
        <f t="shared" si="7"/>
        <v>4208.4036197645546</v>
      </c>
      <c r="R37" s="15">
        <v>14374.48</v>
      </c>
      <c r="S37" s="22">
        <v>43830</v>
      </c>
    </row>
    <row r="38" spans="1:19" s="4" customFormat="1" x14ac:dyDescent="0.25">
      <c r="A38" s="35"/>
      <c r="B38" s="100" t="s">
        <v>54</v>
      </c>
      <c r="C38" s="100"/>
      <c r="D38" s="35"/>
      <c r="E38" s="32"/>
      <c r="F38" s="35"/>
      <c r="G38" s="35"/>
      <c r="H38" s="35"/>
      <c r="I38" s="35">
        <f>SUM(I31:I37)</f>
        <v>3694.8999999999996</v>
      </c>
      <c r="J38" s="35">
        <f>SUM(J31:J37)</f>
        <v>3476.06</v>
      </c>
      <c r="K38" s="17">
        <f>SUM(K31:K37)</f>
        <v>160</v>
      </c>
      <c r="L38" s="35">
        <f>SUM(L31:L37)</f>
        <v>10107166.42</v>
      </c>
      <c r="M38" s="35">
        <f>SUM(M31:M37)</f>
        <v>0</v>
      </c>
      <c r="N38" s="35">
        <f>SUM(N31:N37)</f>
        <v>0</v>
      </c>
      <c r="O38" s="35">
        <f>SUM(O31:O37)</f>
        <v>143884.01</v>
      </c>
      <c r="P38" s="35">
        <f>SUM(P31:P37)</f>
        <v>9963282.4099999983</v>
      </c>
      <c r="Q38" s="35"/>
      <c r="R38" s="35"/>
      <c r="S38" s="35"/>
    </row>
    <row r="39" spans="1:19" s="4" customFormat="1" x14ac:dyDescent="0.25">
      <c r="A39" s="2"/>
      <c r="B39" s="8"/>
      <c r="C39" s="9"/>
      <c r="D39" s="2"/>
      <c r="E39" s="2"/>
      <c r="F39" s="2"/>
      <c r="G39" s="2"/>
      <c r="H39" s="2"/>
      <c r="I39" s="2"/>
      <c r="J39" s="2"/>
      <c r="K39" s="2"/>
      <c r="L39" s="10"/>
      <c r="M39" s="10"/>
      <c r="N39" s="10"/>
      <c r="O39" s="10"/>
      <c r="P39" s="10"/>
      <c r="Q39" s="10"/>
      <c r="R39" s="10"/>
      <c r="S39" s="2"/>
    </row>
    <row r="40" spans="1:19" s="4" customFormat="1" x14ac:dyDescent="0.25">
      <c r="A40" s="2"/>
      <c r="B40" s="8"/>
      <c r="C40" s="9"/>
      <c r="D40" s="2"/>
      <c r="E40" s="2"/>
      <c r="F40" s="2"/>
      <c r="G40" s="2"/>
      <c r="H40" s="2"/>
      <c r="I40" s="2"/>
      <c r="J40" s="2"/>
      <c r="K40" s="2"/>
      <c r="L40" s="10"/>
      <c r="M40" s="10"/>
      <c r="N40" s="10"/>
      <c r="O40" s="10"/>
      <c r="P40" s="10"/>
      <c r="Q40" s="10"/>
      <c r="R40" s="10"/>
      <c r="S40" s="2"/>
    </row>
    <row r="41" spans="1:19" s="4" customFormat="1" x14ac:dyDescent="0.25">
      <c r="A41" s="2"/>
      <c r="B41" s="8"/>
      <c r="C41" s="9"/>
      <c r="D41" s="2"/>
      <c r="E41" s="2"/>
      <c r="F41" s="2"/>
      <c r="G41" s="2"/>
      <c r="H41" s="2"/>
      <c r="I41" s="2"/>
      <c r="J41" s="2"/>
      <c r="K41" s="2"/>
      <c r="L41" s="10"/>
      <c r="M41" s="10"/>
      <c r="N41" s="10"/>
      <c r="O41" s="10"/>
      <c r="P41" s="10"/>
      <c r="Q41" s="10"/>
      <c r="R41" s="10"/>
      <c r="S41" s="2"/>
    </row>
    <row r="42" spans="1:19" s="4" customFormat="1" x14ac:dyDescent="0.25">
      <c r="A42" s="2"/>
      <c r="B42" s="8"/>
      <c r="C42" s="9"/>
      <c r="D42" s="2"/>
      <c r="E42" s="2"/>
      <c r="F42" s="2"/>
      <c r="G42" s="2"/>
      <c r="H42" s="2"/>
      <c r="I42" s="2"/>
      <c r="J42" s="2"/>
      <c r="K42" s="2"/>
      <c r="L42" s="10"/>
      <c r="M42" s="10"/>
      <c r="N42" s="10"/>
      <c r="O42" s="10"/>
      <c r="P42" s="10"/>
      <c r="Q42" s="10"/>
      <c r="R42" s="10"/>
      <c r="S42" s="2"/>
    </row>
    <row r="43" spans="1:19" s="4" customFormat="1" x14ac:dyDescent="0.25">
      <c r="A43" s="2"/>
      <c r="B43" s="8"/>
      <c r="C43" s="9"/>
      <c r="D43" s="2"/>
      <c r="E43" s="2"/>
      <c r="F43" s="2"/>
      <c r="G43" s="2"/>
      <c r="H43" s="2"/>
      <c r="I43" s="2"/>
      <c r="J43" s="2"/>
      <c r="K43" s="2"/>
      <c r="L43" s="10"/>
      <c r="M43" s="10"/>
      <c r="N43" s="10"/>
      <c r="O43" s="10"/>
      <c r="P43" s="10"/>
      <c r="Q43" s="10"/>
      <c r="R43" s="10"/>
      <c r="S43" s="2"/>
    </row>
    <row r="44" spans="1:19" s="4" customFormat="1" x14ac:dyDescent="0.25">
      <c r="A44" s="2"/>
      <c r="B44" s="8"/>
      <c r="C44" s="9"/>
      <c r="D44" s="2"/>
      <c r="E44" s="2"/>
      <c r="F44" s="2"/>
      <c r="G44" s="2"/>
      <c r="H44" s="2"/>
      <c r="I44" s="2"/>
      <c r="J44" s="2"/>
      <c r="K44" s="2"/>
      <c r="L44" s="10"/>
      <c r="M44" s="10"/>
      <c r="N44" s="10"/>
      <c r="O44" s="10"/>
      <c r="P44" s="10"/>
      <c r="Q44" s="10"/>
      <c r="R44" s="10"/>
      <c r="S44" s="2"/>
    </row>
    <row r="45" spans="1:19" s="4" customFormat="1" x14ac:dyDescent="0.25">
      <c r="A45" s="2"/>
      <c r="B45" s="8"/>
      <c r="C45" s="9"/>
      <c r="D45" s="2"/>
      <c r="E45" s="2"/>
      <c r="F45" s="2"/>
      <c r="G45" s="2"/>
      <c r="H45" s="2"/>
      <c r="I45" s="2"/>
      <c r="J45" s="2"/>
      <c r="K45" s="2"/>
      <c r="L45" s="10"/>
      <c r="M45" s="10"/>
      <c r="N45" s="10"/>
      <c r="O45" s="10"/>
      <c r="P45" s="10"/>
      <c r="Q45" s="10"/>
      <c r="R45" s="10"/>
      <c r="S45" s="2"/>
    </row>
    <row r="46" spans="1:19" s="4" customFormat="1" x14ac:dyDescent="0.25">
      <c r="A46" s="2"/>
      <c r="B46" s="8"/>
      <c r="C46" s="9"/>
      <c r="D46" s="2"/>
      <c r="E46" s="2"/>
      <c r="F46" s="2"/>
      <c r="G46" s="2"/>
      <c r="H46" s="2"/>
      <c r="I46" s="2"/>
      <c r="J46" s="2"/>
      <c r="K46" s="2"/>
      <c r="L46" s="10"/>
      <c r="M46" s="10"/>
      <c r="N46" s="10"/>
      <c r="O46" s="10"/>
      <c r="P46" s="10"/>
      <c r="Q46" s="10"/>
      <c r="R46" s="10"/>
      <c r="S46" s="2"/>
    </row>
  </sheetData>
  <sortState ref="A9:S1770">
    <sortCondition ref="B346"/>
  </sortState>
  <mergeCells count="26">
    <mergeCell ref="A19:S19"/>
    <mergeCell ref="B38:C38"/>
    <mergeCell ref="A30:S30"/>
    <mergeCell ref="B29:C29"/>
    <mergeCell ref="Q4:Q6"/>
    <mergeCell ref="B4:B7"/>
    <mergeCell ref="C4:D4"/>
    <mergeCell ref="A2:S2"/>
    <mergeCell ref="J4:J6"/>
    <mergeCell ref="E4:E7"/>
    <mergeCell ref="A9:S9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</mergeCells>
  <phoneticPr fontId="7" type="noConversion"/>
  <printOptions horizontalCentered="1"/>
  <pageMargins left="0.23622047244094491" right="0.23622047244094491" top="0.35433070866141736" bottom="0.35433070866141736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workbookViewId="0">
      <selection activeCell="I38" sqref="I38"/>
    </sheetView>
  </sheetViews>
  <sheetFormatPr defaultRowHeight="15" x14ac:dyDescent="0.25"/>
  <cols>
    <col min="1" max="1" width="4" customWidth="1"/>
    <col min="2" max="2" width="16.28515625" customWidth="1"/>
    <col min="3" max="3" width="12.42578125" customWidth="1"/>
    <col min="4" max="5" width="11.140625" bestFit="1" customWidth="1"/>
    <col min="6" max="11" width="12.42578125" bestFit="1" customWidth="1"/>
    <col min="12" max="12" width="9.28515625" bestFit="1" customWidth="1"/>
    <col min="13" max="13" width="12.42578125" bestFit="1" customWidth="1"/>
    <col min="14" max="19" width="9.28515625" bestFit="1" customWidth="1"/>
  </cols>
  <sheetData>
    <row r="2" spans="1:19" x14ac:dyDescent="0.25">
      <c r="A2" s="116" t="s">
        <v>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8"/>
      <c r="N2" s="116"/>
      <c r="O2" s="118"/>
      <c r="P2" s="118"/>
      <c r="Q2" s="118"/>
      <c r="R2" s="116"/>
      <c r="S2" s="118"/>
    </row>
    <row r="3" spans="1:19" x14ac:dyDescent="0.25">
      <c r="A3" s="119" t="s">
        <v>57</v>
      </c>
      <c r="B3" s="121" t="s">
        <v>1</v>
      </c>
      <c r="C3" s="123" t="s">
        <v>58</v>
      </c>
      <c r="D3" s="125" t="s">
        <v>59</v>
      </c>
      <c r="E3" s="123" t="s">
        <v>60</v>
      </c>
      <c r="F3" s="126" t="s">
        <v>61</v>
      </c>
      <c r="G3" s="127"/>
      <c r="H3" s="127"/>
      <c r="I3" s="127"/>
      <c r="J3" s="127"/>
      <c r="K3" s="127"/>
      <c r="L3" s="128"/>
      <c r="M3" s="129"/>
      <c r="N3" s="127"/>
      <c r="O3" s="129"/>
      <c r="P3" s="129"/>
      <c r="Q3" s="129"/>
      <c r="R3" s="127"/>
      <c r="S3" s="130"/>
    </row>
    <row r="4" spans="1:19" x14ac:dyDescent="0.25">
      <c r="A4" s="119"/>
      <c r="B4" s="121"/>
      <c r="C4" s="123"/>
      <c r="D4" s="123"/>
      <c r="E4" s="123"/>
      <c r="F4" s="131"/>
      <c r="G4" s="131"/>
      <c r="H4" s="131"/>
      <c r="I4" s="131"/>
      <c r="J4" s="131"/>
      <c r="K4" s="60"/>
      <c r="L4" s="132" t="s">
        <v>62</v>
      </c>
      <c r="M4" s="108"/>
      <c r="N4" s="107" t="s">
        <v>63</v>
      </c>
      <c r="O4" s="108"/>
      <c r="P4" s="107" t="s">
        <v>64</v>
      </c>
      <c r="Q4" s="108"/>
      <c r="R4" s="107" t="s">
        <v>65</v>
      </c>
      <c r="S4" s="111"/>
    </row>
    <row r="5" spans="1:19" ht="24" x14ac:dyDescent="0.25">
      <c r="A5" s="119"/>
      <c r="B5" s="121"/>
      <c r="C5" s="124"/>
      <c r="D5" s="124"/>
      <c r="E5" s="124"/>
      <c r="F5" s="44" t="s">
        <v>66</v>
      </c>
      <c r="G5" s="44" t="s">
        <v>67</v>
      </c>
      <c r="H5" s="44" t="s">
        <v>68</v>
      </c>
      <c r="I5" s="44" t="s">
        <v>69</v>
      </c>
      <c r="J5" s="44" t="s">
        <v>70</v>
      </c>
      <c r="K5" s="44" t="s">
        <v>71</v>
      </c>
      <c r="L5" s="133"/>
      <c r="M5" s="110"/>
      <c r="N5" s="109"/>
      <c r="O5" s="110"/>
      <c r="P5" s="109"/>
      <c r="Q5" s="110"/>
      <c r="R5" s="109"/>
      <c r="S5" s="112"/>
    </row>
    <row r="6" spans="1:19" x14ac:dyDescent="0.25">
      <c r="A6" s="120"/>
      <c r="B6" s="122"/>
      <c r="C6" s="45" t="s">
        <v>23</v>
      </c>
      <c r="D6" s="45"/>
      <c r="E6" s="45" t="s">
        <v>23</v>
      </c>
      <c r="F6" s="44" t="s">
        <v>23</v>
      </c>
      <c r="G6" s="44" t="s">
        <v>23</v>
      </c>
      <c r="H6" s="44" t="s">
        <v>23</v>
      </c>
      <c r="I6" s="44" t="s">
        <v>23</v>
      </c>
      <c r="J6" s="44" t="s">
        <v>23</v>
      </c>
      <c r="K6" s="44" t="s">
        <v>23</v>
      </c>
      <c r="L6" s="44" t="s">
        <v>72</v>
      </c>
      <c r="M6" s="61" t="s">
        <v>23</v>
      </c>
      <c r="N6" s="44" t="s">
        <v>72</v>
      </c>
      <c r="O6" s="61" t="s">
        <v>23</v>
      </c>
      <c r="P6" s="44" t="s">
        <v>72</v>
      </c>
      <c r="Q6" s="61" t="s">
        <v>23</v>
      </c>
      <c r="R6" s="44" t="s">
        <v>73</v>
      </c>
      <c r="S6" s="61" t="s">
        <v>23</v>
      </c>
    </row>
    <row r="7" spans="1:19" x14ac:dyDescent="0.25">
      <c r="A7" s="46">
        <v>1</v>
      </c>
      <c r="B7" s="46">
        <v>2</v>
      </c>
      <c r="C7" s="46">
        <v>3</v>
      </c>
      <c r="D7" s="46"/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13</v>
      </c>
      <c r="M7" s="46">
        <v>14</v>
      </c>
      <c r="N7" s="46">
        <v>17</v>
      </c>
      <c r="O7" s="46">
        <v>18</v>
      </c>
      <c r="P7" s="46">
        <v>19</v>
      </c>
      <c r="Q7" s="46">
        <v>20</v>
      </c>
      <c r="R7" s="46">
        <v>21</v>
      </c>
      <c r="S7" s="46">
        <v>22</v>
      </c>
    </row>
    <row r="8" spans="1:19" x14ac:dyDescent="0.25">
      <c r="A8" s="103" t="s">
        <v>74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</row>
    <row r="9" spans="1:19" ht="24" x14ac:dyDescent="0.25">
      <c r="A9" s="46">
        <v>1</v>
      </c>
      <c r="B9" s="62" t="s">
        <v>28</v>
      </c>
      <c r="C9" s="45">
        <f t="shared" ref="C9:C17" si="0">ROUND(SUM(D9+E9+F9+G9+H9+I9+J9+K9+M9+O9+Q9+S9),2)</f>
        <v>213346.36</v>
      </c>
      <c r="D9" s="47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213346.36</v>
      </c>
      <c r="L9" s="49">
        <v>0</v>
      </c>
      <c r="M9" s="50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51">
        <v>0</v>
      </c>
    </row>
    <row r="10" spans="1:19" ht="24" x14ac:dyDescent="0.25">
      <c r="A10" s="46">
        <v>2</v>
      </c>
      <c r="B10" s="62" t="s">
        <v>29</v>
      </c>
      <c r="C10" s="45">
        <f t="shared" si="0"/>
        <v>215403.1</v>
      </c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215403.1</v>
      </c>
      <c r="L10" s="49">
        <v>0</v>
      </c>
      <c r="M10" s="50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51">
        <v>0</v>
      </c>
    </row>
    <row r="11" spans="1:19" ht="24" x14ac:dyDescent="0.25">
      <c r="A11" s="46">
        <v>3</v>
      </c>
      <c r="B11" s="62" t="s">
        <v>30</v>
      </c>
      <c r="C11" s="45">
        <f t="shared" si="0"/>
        <v>224714.48</v>
      </c>
      <c r="D11" s="47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224714.48</v>
      </c>
      <c r="L11" s="49">
        <v>0</v>
      </c>
      <c r="M11" s="50">
        <v>0</v>
      </c>
      <c r="N11" s="49">
        <v>0</v>
      </c>
      <c r="O11" s="50">
        <v>0</v>
      </c>
      <c r="P11" s="49">
        <v>0</v>
      </c>
      <c r="Q11" s="49">
        <v>0</v>
      </c>
      <c r="R11" s="49">
        <v>0</v>
      </c>
      <c r="S11" s="51">
        <v>0</v>
      </c>
    </row>
    <row r="12" spans="1:19" ht="24" x14ac:dyDescent="0.25">
      <c r="A12" s="46">
        <v>4</v>
      </c>
      <c r="B12" s="62" t="s">
        <v>31</v>
      </c>
      <c r="C12" s="45">
        <f t="shared" si="0"/>
        <v>503021.02</v>
      </c>
      <c r="D12" s="47">
        <v>0</v>
      </c>
      <c r="E12" s="48">
        <v>0</v>
      </c>
      <c r="F12" s="48">
        <v>130292.06</v>
      </c>
      <c r="G12" s="48">
        <v>0</v>
      </c>
      <c r="H12" s="48">
        <v>151587.51999999999</v>
      </c>
      <c r="I12" s="48">
        <v>118035.4</v>
      </c>
      <c r="J12" s="48">
        <v>103106.04</v>
      </c>
      <c r="K12" s="48">
        <v>0</v>
      </c>
      <c r="L12" s="49">
        <v>0</v>
      </c>
      <c r="M12" s="50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51">
        <v>0</v>
      </c>
    </row>
    <row r="13" spans="1:19" ht="24" x14ac:dyDescent="0.25">
      <c r="A13" s="46">
        <v>5</v>
      </c>
      <c r="B13" s="62" t="s">
        <v>32</v>
      </c>
      <c r="C13" s="45">
        <f t="shared" si="0"/>
        <v>552306.07999999996</v>
      </c>
      <c r="D13" s="47">
        <v>0</v>
      </c>
      <c r="E13" s="48">
        <v>0</v>
      </c>
      <c r="F13" s="48">
        <v>0</v>
      </c>
      <c r="G13" s="48">
        <v>0</v>
      </c>
      <c r="H13" s="48">
        <v>183420.38</v>
      </c>
      <c r="I13" s="48">
        <v>143588.29999999999</v>
      </c>
      <c r="J13" s="52">
        <v>0</v>
      </c>
      <c r="K13" s="48">
        <v>225297.4</v>
      </c>
      <c r="L13" s="49">
        <v>0</v>
      </c>
      <c r="M13" s="50">
        <v>0</v>
      </c>
      <c r="N13" s="49">
        <v>0</v>
      </c>
      <c r="O13" s="50">
        <v>0</v>
      </c>
      <c r="P13" s="49">
        <v>0</v>
      </c>
      <c r="Q13" s="49">
        <v>0</v>
      </c>
      <c r="R13" s="49">
        <v>0</v>
      </c>
      <c r="S13" s="51">
        <v>0</v>
      </c>
    </row>
    <row r="14" spans="1:19" ht="24" x14ac:dyDescent="0.25">
      <c r="A14" s="46">
        <v>6</v>
      </c>
      <c r="B14" s="62" t="s">
        <v>33</v>
      </c>
      <c r="C14" s="45">
        <f t="shared" si="0"/>
        <v>1554232.28</v>
      </c>
      <c r="D14" s="47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9">
        <v>290</v>
      </c>
      <c r="M14" s="50">
        <v>1554232.28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51">
        <v>0</v>
      </c>
    </row>
    <row r="15" spans="1:19" ht="24" x14ac:dyDescent="0.25">
      <c r="A15" s="46">
        <v>7</v>
      </c>
      <c r="B15" s="62" t="s">
        <v>34</v>
      </c>
      <c r="C15" s="45">
        <f t="shared" si="0"/>
        <v>692998.66</v>
      </c>
      <c r="D15" s="47">
        <v>0</v>
      </c>
      <c r="E15" s="48">
        <v>0</v>
      </c>
      <c r="F15" s="48">
        <v>0</v>
      </c>
      <c r="G15" s="48">
        <v>0</v>
      </c>
      <c r="H15" s="48">
        <v>199851.88</v>
      </c>
      <c r="I15" s="48">
        <v>158164.84</v>
      </c>
      <c r="J15" s="48">
        <v>104906.72</v>
      </c>
      <c r="K15" s="48">
        <v>230075.22</v>
      </c>
      <c r="L15" s="49">
        <v>0</v>
      </c>
      <c r="M15" s="50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51">
        <v>0</v>
      </c>
    </row>
    <row r="16" spans="1:19" ht="36" x14ac:dyDescent="0.25">
      <c r="A16" s="46">
        <v>8</v>
      </c>
      <c r="B16" s="62" t="s">
        <v>35</v>
      </c>
      <c r="C16" s="45">
        <f t="shared" si="0"/>
        <v>253963.14</v>
      </c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253963.14</v>
      </c>
      <c r="L16" s="49">
        <v>0</v>
      </c>
      <c r="M16" s="50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51">
        <v>0</v>
      </c>
    </row>
    <row r="17" spans="1:19" x14ac:dyDescent="0.25">
      <c r="A17" s="113" t="s">
        <v>54</v>
      </c>
      <c r="B17" s="114"/>
      <c r="C17" s="53">
        <f t="shared" si="0"/>
        <v>4209985.12</v>
      </c>
      <c r="D17" s="54">
        <f t="shared" ref="D17:S17" si="1">ROUND(SUM(D9:D16),2)</f>
        <v>0</v>
      </c>
      <c r="E17" s="54">
        <f t="shared" si="1"/>
        <v>0</v>
      </c>
      <c r="F17" s="55">
        <f t="shared" si="1"/>
        <v>130292.06</v>
      </c>
      <c r="G17" s="54">
        <f t="shared" si="1"/>
        <v>0</v>
      </c>
      <c r="H17" s="55">
        <f t="shared" si="1"/>
        <v>534859.78</v>
      </c>
      <c r="I17" s="55">
        <f t="shared" si="1"/>
        <v>419788.54</v>
      </c>
      <c r="J17" s="55">
        <f t="shared" si="1"/>
        <v>208012.76</v>
      </c>
      <c r="K17" s="55">
        <f t="shared" si="1"/>
        <v>1362799.7</v>
      </c>
      <c r="L17" s="54">
        <f t="shared" si="1"/>
        <v>290</v>
      </c>
      <c r="M17" s="55">
        <f t="shared" si="1"/>
        <v>1554232.28</v>
      </c>
      <c r="N17" s="54">
        <f t="shared" si="1"/>
        <v>0</v>
      </c>
      <c r="O17" s="54">
        <f t="shared" si="1"/>
        <v>0</v>
      </c>
      <c r="P17" s="54">
        <f t="shared" si="1"/>
        <v>0</v>
      </c>
      <c r="Q17" s="54">
        <f t="shared" si="1"/>
        <v>0</v>
      </c>
      <c r="R17" s="54">
        <f t="shared" si="1"/>
        <v>0</v>
      </c>
      <c r="S17" s="54">
        <f t="shared" si="1"/>
        <v>0</v>
      </c>
    </row>
    <row r="18" spans="1:19" x14ac:dyDescent="0.25">
      <c r="A18" s="104" t="s">
        <v>36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</row>
    <row r="19" spans="1:19" ht="24" x14ac:dyDescent="0.25">
      <c r="A19" s="56">
        <v>1</v>
      </c>
      <c r="B19" s="62" t="s">
        <v>32</v>
      </c>
      <c r="C19" s="61">
        <f t="shared" ref="C19:C20" si="2">ROUND(SUM(D19+E19+F19+G19+H19+I19+J19+K19+M19+O19+Q19+S19),2)</f>
        <v>761718.09</v>
      </c>
      <c r="D19" s="47">
        <v>0</v>
      </c>
      <c r="E19" s="50">
        <v>0</v>
      </c>
      <c r="F19" s="50">
        <v>0</v>
      </c>
      <c r="G19" s="50">
        <v>599582.78</v>
      </c>
      <c r="H19" s="50">
        <v>0</v>
      </c>
      <c r="I19" s="50">
        <v>0</v>
      </c>
      <c r="J19" s="48">
        <v>162135.31</v>
      </c>
      <c r="K19" s="50">
        <v>0</v>
      </c>
      <c r="L19" s="57">
        <v>0</v>
      </c>
      <c r="M19" s="50">
        <v>0</v>
      </c>
      <c r="N19" s="57">
        <v>0</v>
      </c>
      <c r="O19" s="50">
        <v>0</v>
      </c>
      <c r="P19" s="57">
        <v>0</v>
      </c>
      <c r="Q19" s="57">
        <v>0</v>
      </c>
      <c r="R19" s="50">
        <v>0</v>
      </c>
      <c r="S19" s="51">
        <v>0</v>
      </c>
    </row>
    <row r="20" spans="1:19" ht="24" x14ac:dyDescent="0.25">
      <c r="A20" s="56">
        <v>2</v>
      </c>
      <c r="B20" s="62" t="s">
        <v>34</v>
      </c>
      <c r="C20" s="61">
        <f t="shared" si="2"/>
        <v>671248.9</v>
      </c>
      <c r="D20" s="47">
        <v>0</v>
      </c>
      <c r="E20" s="50">
        <v>0</v>
      </c>
      <c r="F20" s="50">
        <v>0</v>
      </c>
      <c r="G20" s="50">
        <v>671248.9</v>
      </c>
      <c r="H20" s="50">
        <v>0</v>
      </c>
      <c r="I20" s="50">
        <v>0</v>
      </c>
      <c r="J20" s="50">
        <v>0</v>
      </c>
      <c r="K20" s="50">
        <v>0</v>
      </c>
      <c r="L20" s="57">
        <v>0</v>
      </c>
      <c r="M20" s="50">
        <v>0</v>
      </c>
      <c r="N20" s="57">
        <v>0</v>
      </c>
      <c r="O20" s="50">
        <v>0</v>
      </c>
      <c r="P20" s="57">
        <v>0</v>
      </c>
      <c r="Q20" s="57">
        <v>0</v>
      </c>
      <c r="R20" s="50">
        <v>0</v>
      </c>
      <c r="S20" s="51">
        <v>0</v>
      </c>
    </row>
    <row r="21" spans="1:19" ht="24" x14ac:dyDescent="0.25">
      <c r="A21" s="56">
        <v>3</v>
      </c>
      <c r="B21" s="62" t="s">
        <v>37</v>
      </c>
      <c r="C21" s="61">
        <v>1112820.98</v>
      </c>
      <c r="D21" s="47">
        <v>22225.46</v>
      </c>
      <c r="E21" s="50">
        <v>52022.66</v>
      </c>
      <c r="F21" s="50">
        <v>23190.84</v>
      </c>
      <c r="G21" s="50">
        <v>0</v>
      </c>
      <c r="H21" s="50">
        <v>199380.78</v>
      </c>
      <c r="I21" s="50">
        <v>191103.11</v>
      </c>
      <c r="J21" s="50">
        <v>416188.13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7">
        <v>0</v>
      </c>
      <c r="Q21" s="57">
        <v>0</v>
      </c>
      <c r="R21" s="50">
        <v>0</v>
      </c>
      <c r="S21" s="51">
        <v>0</v>
      </c>
    </row>
    <row r="22" spans="1:19" ht="36" x14ac:dyDescent="0.25">
      <c r="A22" s="56">
        <v>4</v>
      </c>
      <c r="B22" s="62" t="s">
        <v>38</v>
      </c>
      <c r="C22" s="61">
        <v>3480943.41</v>
      </c>
      <c r="D22" s="47">
        <v>71101.710000000006</v>
      </c>
      <c r="E22" s="50">
        <v>87331.8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540</v>
      </c>
      <c r="M22" s="50">
        <v>3322509.9</v>
      </c>
      <c r="N22" s="50">
        <v>0</v>
      </c>
      <c r="O22" s="50">
        <v>0</v>
      </c>
      <c r="P22" s="57">
        <v>0</v>
      </c>
      <c r="Q22" s="57">
        <v>0</v>
      </c>
      <c r="R22" s="50">
        <v>0</v>
      </c>
      <c r="S22" s="51">
        <v>0</v>
      </c>
    </row>
    <row r="23" spans="1:19" ht="36" x14ac:dyDescent="0.25">
      <c r="A23" s="56">
        <v>5</v>
      </c>
      <c r="B23" s="62" t="s">
        <v>39</v>
      </c>
      <c r="C23" s="61">
        <v>1113179.7</v>
      </c>
      <c r="D23" s="47">
        <v>22225.46</v>
      </c>
      <c r="E23" s="50">
        <v>52381.38</v>
      </c>
      <c r="F23" s="50">
        <v>231900.84</v>
      </c>
      <c r="G23" s="50">
        <v>0</v>
      </c>
      <c r="H23" s="50">
        <v>199380.78</v>
      </c>
      <c r="I23" s="50">
        <v>191103.11</v>
      </c>
      <c r="J23" s="50">
        <v>416188.13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7">
        <v>0</v>
      </c>
      <c r="Q23" s="57">
        <v>0</v>
      </c>
      <c r="R23" s="50">
        <v>0</v>
      </c>
      <c r="S23" s="51">
        <v>0</v>
      </c>
    </row>
    <row r="24" spans="1:19" ht="36" x14ac:dyDescent="0.25">
      <c r="A24" s="56">
        <v>6</v>
      </c>
      <c r="B24" s="62" t="s">
        <v>40</v>
      </c>
      <c r="C24" s="61">
        <v>3479722.11</v>
      </c>
      <c r="D24" s="47">
        <v>71101.710000000006</v>
      </c>
      <c r="E24" s="50">
        <v>86110.5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540</v>
      </c>
      <c r="M24" s="50">
        <v>3322509.9</v>
      </c>
      <c r="N24" s="50">
        <v>0</v>
      </c>
      <c r="O24" s="50">
        <v>0</v>
      </c>
      <c r="P24" s="57">
        <v>0</v>
      </c>
      <c r="Q24" s="57">
        <v>0</v>
      </c>
      <c r="R24" s="50">
        <v>0</v>
      </c>
      <c r="S24" s="51">
        <v>0</v>
      </c>
    </row>
    <row r="25" spans="1:19" ht="36" x14ac:dyDescent="0.25">
      <c r="A25" s="56">
        <v>7</v>
      </c>
      <c r="B25" s="62" t="s">
        <v>41</v>
      </c>
      <c r="C25" s="61">
        <v>1405266.61</v>
      </c>
      <c r="D25" s="47">
        <v>27312.26</v>
      </c>
      <c r="E25" s="50">
        <v>101680.6</v>
      </c>
      <c r="F25" s="50">
        <v>225360.14</v>
      </c>
      <c r="G25" s="50">
        <v>0</v>
      </c>
      <c r="H25" s="50">
        <v>194785.47</v>
      </c>
      <c r="I25" s="50">
        <v>151216.95999999999</v>
      </c>
      <c r="J25" s="50">
        <v>468544.27</v>
      </c>
      <c r="K25" s="50">
        <v>236366.91</v>
      </c>
      <c r="L25" s="50">
        <v>0</v>
      </c>
      <c r="M25" s="50">
        <v>0</v>
      </c>
      <c r="N25" s="50">
        <v>0</v>
      </c>
      <c r="O25" s="50">
        <v>0</v>
      </c>
      <c r="P25" s="57">
        <v>0</v>
      </c>
      <c r="Q25" s="57">
        <v>0</v>
      </c>
      <c r="R25" s="50">
        <v>0</v>
      </c>
      <c r="S25" s="51">
        <v>0</v>
      </c>
    </row>
    <row r="26" spans="1:19" ht="36" x14ac:dyDescent="0.25">
      <c r="A26" s="56">
        <v>8</v>
      </c>
      <c r="B26" s="62" t="s">
        <v>51</v>
      </c>
      <c r="C26" s="61">
        <v>354923.81</v>
      </c>
      <c r="D26" s="47">
        <v>7436.23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7">
        <v>0</v>
      </c>
      <c r="Q26" s="57">
        <v>0</v>
      </c>
      <c r="R26" s="50">
        <v>494.77</v>
      </c>
      <c r="S26" s="51">
        <v>347487.58</v>
      </c>
    </row>
    <row r="27" spans="1:19" ht="36" x14ac:dyDescent="0.25">
      <c r="A27" s="56">
        <v>9</v>
      </c>
      <c r="B27" s="62" t="s">
        <v>42</v>
      </c>
      <c r="C27" s="61">
        <v>1113465.26</v>
      </c>
      <c r="D27" s="47">
        <v>22225.46</v>
      </c>
      <c r="E27" s="50">
        <v>52666.94</v>
      </c>
      <c r="F27" s="50">
        <v>231900.84</v>
      </c>
      <c r="G27" s="50">
        <v>0</v>
      </c>
      <c r="H27" s="50">
        <v>199380.78</v>
      </c>
      <c r="I27" s="50">
        <v>191103.11</v>
      </c>
      <c r="J27" s="50">
        <v>416188.13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7">
        <v>0</v>
      </c>
      <c r="Q27" s="57">
        <v>0</v>
      </c>
      <c r="R27" s="50">
        <v>0</v>
      </c>
      <c r="S27" s="51">
        <v>0</v>
      </c>
    </row>
    <row r="28" spans="1:19" x14ac:dyDescent="0.25">
      <c r="A28" s="115" t="s">
        <v>54</v>
      </c>
      <c r="B28" s="115"/>
      <c r="C28" s="63">
        <f t="shared" ref="C28:S28" si="3">SUM(C19:C27)</f>
        <v>13493288.869999999</v>
      </c>
      <c r="D28" s="55">
        <f t="shared" si="3"/>
        <v>243628.29000000004</v>
      </c>
      <c r="E28" s="55">
        <f t="shared" si="3"/>
        <v>432193.88000000006</v>
      </c>
      <c r="F28" s="55">
        <f t="shared" si="3"/>
        <v>712352.66</v>
      </c>
      <c r="G28" s="55">
        <f t="shared" si="3"/>
        <v>1270831.6800000002</v>
      </c>
      <c r="H28" s="55">
        <f t="shared" si="3"/>
        <v>792927.81</v>
      </c>
      <c r="I28" s="55">
        <f t="shared" si="3"/>
        <v>724526.28999999992</v>
      </c>
      <c r="J28" s="55">
        <f t="shared" si="3"/>
        <v>1879243.9699999997</v>
      </c>
      <c r="K28" s="55">
        <f t="shared" si="3"/>
        <v>236366.91</v>
      </c>
      <c r="L28" s="58">
        <f t="shared" si="3"/>
        <v>1080</v>
      </c>
      <c r="M28" s="58">
        <f t="shared" si="3"/>
        <v>6645019.7999999998</v>
      </c>
      <c r="N28" s="58">
        <f t="shared" si="3"/>
        <v>0</v>
      </c>
      <c r="O28" s="58">
        <f t="shared" si="3"/>
        <v>0</v>
      </c>
      <c r="P28" s="58">
        <f t="shared" si="3"/>
        <v>0</v>
      </c>
      <c r="Q28" s="58">
        <f t="shared" si="3"/>
        <v>0</v>
      </c>
      <c r="R28" s="58">
        <f t="shared" si="3"/>
        <v>494.77</v>
      </c>
      <c r="S28" s="58">
        <f t="shared" si="3"/>
        <v>347487.58</v>
      </c>
    </row>
    <row r="29" spans="1:19" x14ac:dyDescent="0.25">
      <c r="A29" s="103" t="s">
        <v>75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5"/>
    </row>
    <row r="30" spans="1:19" ht="36" x14ac:dyDescent="0.25">
      <c r="A30" s="59">
        <v>1</v>
      </c>
      <c r="B30" s="62" t="s">
        <v>44</v>
      </c>
      <c r="C30" s="61">
        <v>258989.21</v>
      </c>
      <c r="D30" s="47">
        <f t="shared" ref="D30:D36" si="4">ROUND((F30+G30+H30+I30+J30+K30+M30+O30+Q30+S30)*0.0214,2)</f>
        <v>4840.49</v>
      </c>
      <c r="E30" s="50">
        <v>27957.46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226191.26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0</v>
      </c>
    </row>
    <row r="31" spans="1:19" ht="36" x14ac:dyDescent="0.25">
      <c r="A31" s="59">
        <v>2</v>
      </c>
      <c r="B31" s="62" t="s">
        <v>45</v>
      </c>
      <c r="C31" s="61">
        <f t="shared" ref="C31:C36" si="5">ROUND(SUM(D31+E31+F31+G31+H31+I31+J31+K31+M31+O31+Q31+S31),2)</f>
        <v>1486707.19</v>
      </c>
      <c r="D31" s="47">
        <f t="shared" si="4"/>
        <v>29695.29</v>
      </c>
      <c r="E31" s="50">
        <f t="shared" ref="E31:E36" si="6">ROUND((F31+G31+H31+I31+J31+K31+M31+O31+Q31+S31)*0.05,2)</f>
        <v>69381.52</v>
      </c>
      <c r="F31" s="50">
        <v>657117.18000000005</v>
      </c>
      <c r="G31" s="50">
        <v>0</v>
      </c>
      <c r="H31" s="50">
        <v>0</v>
      </c>
      <c r="I31" s="50">
        <v>0</v>
      </c>
      <c r="J31" s="50">
        <v>730513.2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0</v>
      </c>
    </row>
    <row r="32" spans="1:19" ht="36" x14ac:dyDescent="0.25">
      <c r="A32" s="59">
        <v>3</v>
      </c>
      <c r="B32" s="62" t="s">
        <v>46</v>
      </c>
      <c r="C32" s="61">
        <f t="shared" si="5"/>
        <v>508252.93</v>
      </c>
      <c r="D32" s="47">
        <f t="shared" si="4"/>
        <v>10151.780000000001</v>
      </c>
      <c r="E32" s="50">
        <f t="shared" si="6"/>
        <v>23719.1</v>
      </c>
      <c r="F32" s="50">
        <v>0</v>
      </c>
      <c r="G32" s="50">
        <v>0</v>
      </c>
      <c r="H32" s="50">
        <v>0</v>
      </c>
      <c r="I32" s="50">
        <v>0</v>
      </c>
      <c r="J32" s="50">
        <v>474382.05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0</v>
      </c>
    </row>
    <row r="33" spans="1:19" ht="36" x14ac:dyDescent="0.25">
      <c r="A33" s="59">
        <v>4</v>
      </c>
      <c r="B33" s="62" t="s">
        <v>47</v>
      </c>
      <c r="C33" s="61">
        <f t="shared" si="5"/>
        <v>2488284.92</v>
      </c>
      <c r="D33" s="47">
        <f t="shared" si="4"/>
        <v>49700.67</v>
      </c>
      <c r="E33" s="50">
        <f t="shared" si="6"/>
        <v>116123.06</v>
      </c>
      <c r="F33" s="50">
        <v>440389.93</v>
      </c>
      <c r="G33" s="50">
        <v>1010285.1</v>
      </c>
      <c r="H33" s="50">
        <v>0</v>
      </c>
      <c r="I33" s="50">
        <v>382207.34</v>
      </c>
      <c r="J33" s="50">
        <v>489578.82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0</v>
      </c>
    </row>
    <row r="34" spans="1:19" ht="36" x14ac:dyDescent="0.25">
      <c r="A34" s="59">
        <v>5</v>
      </c>
      <c r="B34" s="62" t="s">
        <v>41</v>
      </c>
      <c r="C34" s="61">
        <v>972409.68</v>
      </c>
      <c r="D34" s="47">
        <v>20373.57</v>
      </c>
      <c r="E34" s="50">
        <v>0</v>
      </c>
      <c r="F34" s="50">
        <v>0</v>
      </c>
      <c r="G34" s="50">
        <v>952036.11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1">
        <v>0</v>
      </c>
    </row>
    <row r="35" spans="1:19" ht="36" x14ac:dyDescent="0.25">
      <c r="A35" s="59">
        <v>6</v>
      </c>
      <c r="B35" s="62" t="s">
        <v>48</v>
      </c>
      <c r="C35" s="61">
        <f t="shared" si="5"/>
        <v>2290509.0499999998</v>
      </c>
      <c r="D35" s="47">
        <f t="shared" si="4"/>
        <v>45750.32</v>
      </c>
      <c r="E35" s="50">
        <f t="shared" si="6"/>
        <v>106893.27</v>
      </c>
      <c r="F35" s="50">
        <v>433506.92</v>
      </c>
      <c r="G35" s="50">
        <v>994495.02</v>
      </c>
      <c r="H35" s="50">
        <v>0</v>
      </c>
      <c r="I35" s="50">
        <v>0</v>
      </c>
      <c r="J35" s="50">
        <v>481927.03</v>
      </c>
      <c r="K35" s="50">
        <v>227936.49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1">
        <v>0</v>
      </c>
    </row>
    <row r="36" spans="1:19" ht="36" x14ac:dyDescent="0.25">
      <c r="A36" s="59">
        <v>6</v>
      </c>
      <c r="B36" s="62" t="s">
        <v>49</v>
      </c>
      <c r="C36" s="61">
        <v>2102013.44</v>
      </c>
      <c r="D36" s="47">
        <v>41985.33</v>
      </c>
      <c r="E36" s="50">
        <v>98096.58</v>
      </c>
      <c r="F36" s="50">
        <v>0</v>
      </c>
      <c r="G36" s="50">
        <v>0</v>
      </c>
      <c r="H36" s="50">
        <v>866797.59</v>
      </c>
      <c r="I36" s="50">
        <v>397571.1</v>
      </c>
      <c r="J36" s="50">
        <v>473576.09</v>
      </c>
      <c r="K36" s="50">
        <v>223986.75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1">
        <v>0</v>
      </c>
    </row>
    <row r="37" spans="1:19" x14ac:dyDescent="0.25">
      <c r="A37" s="106" t="s">
        <v>54</v>
      </c>
      <c r="B37" s="106"/>
      <c r="C37" s="64">
        <f>SUM(C30:C36)</f>
        <v>10107166.42</v>
      </c>
      <c r="D37" s="58">
        <f>SUM(D30:D36)</f>
        <v>202497.45</v>
      </c>
      <c r="E37" s="58">
        <f>SUM(E30:E36)</f>
        <v>442170.99000000005</v>
      </c>
      <c r="F37" s="58">
        <f>SUM(F30:F36)</f>
        <v>1531014.03</v>
      </c>
      <c r="G37" s="58">
        <f>SUM(G30:G36)</f>
        <v>2956816.23</v>
      </c>
      <c r="H37" s="58">
        <f>SUM(H30:H36)</f>
        <v>866797.59</v>
      </c>
      <c r="I37" s="58">
        <f>SUM(I30:I36)</f>
        <v>779778.44</v>
      </c>
      <c r="J37" s="58">
        <f>SUM(J30:J36)</f>
        <v>2649977.19</v>
      </c>
      <c r="K37" s="58">
        <f>SUM(K30:K36)</f>
        <v>678114.5</v>
      </c>
      <c r="L37" s="58">
        <f>SUM(L30:L36)</f>
        <v>0</v>
      </c>
      <c r="M37" s="58">
        <f>SUM(M30:M36)</f>
        <v>0</v>
      </c>
      <c r="N37" s="58">
        <f>SUM(N30:N36)</f>
        <v>0</v>
      </c>
      <c r="O37" s="58">
        <f>SUM(O30:O36)</f>
        <v>0</v>
      </c>
      <c r="P37" s="58">
        <f>SUM(P30:P36)</f>
        <v>0</v>
      </c>
      <c r="Q37" s="58">
        <f>SUM(Q30:Q36)</f>
        <v>0</v>
      </c>
      <c r="R37" s="58">
        <f>SUM(R30:R36)</f>
        <v>0</v>
      </c>
      <c r="S37" s="58">
        <f>SUM(S30:S36)</f>
        <v>0</v>
      </c>
    </row>
  </sheetData>
  <mergeCells count="18">
    <mergeCell ref="A2:S2"/>
    <mergeCell ref="A3:A6"/>
    <mergeCell ref="B3:B6"/>
    <mergeCell ref="C3:C5"/>
    <mergeCell ref="D3:D5"/>
    <mergeCell ref="E3:E5"/>
    <mergeCell ref="F3:S3"/>
    <mergeCell ref="F4:J4"/>
    <mergeCell ref="L4:M5"/>
    <mergeCell ref="N4:O5"/>
    <mergeCell ref="A29:S29"/>
    <mergeCell ref="A37:B37"/>
    <mergeCell ref="P4:Q5"/>
    <mergeCell ref="R4:S5"/>
    <mergeCell ref="A8:S8"/>
    <mergeCell ref="A17:B17"/>
    <mergeCell ref="A18:S18"/>
    <mergeCell ref="A28:B28"/>
  </mergeCells>
  <printOptions horizontalCentered="1"/>
  <pageMargins left="0.23622047244094491" right="0.23622047244094491" top="0.35433070866141736" bottom="0.35433070866141736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1 - 1.Перечень домов</vt:lpstr>
      <vt:lpstr>Приложение 1 - 2. Перечень рабо</vt:lpstr>
      <vt:lpstr>'Приложение 1 - 1.Перечень домов'!Заголовки_для_печати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GO</cp:lastModifiedBy>
  <cp:lastPrinted>2019-03-29T07:34:37Z</cp:lastPrinted>
  <dcterms:created xsi:type="dcterms:W3CDTF">2014-05-20T15:22:49Z</dcterms:created>
  <dcterms:modified xsi:type="dcterms:W3CDTF">2019-03-29T07:36:03Z</dcterms:modified>
</cp:coreProperties>
</file>