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45" tabRatio="753" activeTab="0"/>
  </bookViews>
  <sheets>
    <sheet name="РСД №12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<sst xmlns="http://schemas.openxmlformats.org/spreadsheetml/2006/main" count="69" uniqueCount="69">
  <si>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расходов</t>
  </si>
  <si>
    <t>Сумма на год, всего</t>
  </si>
  <si>
    <t>Всего 1 квартал</t>
  </si>
  <si>
    <t>Всего 2 квартал</t>
  </si>
  <si>
    <t>Всего 3 квартал</t>
  </si>
  <si>
    <t>Всего 4 квартал</t>
  </si>
  <si>
    <t>Глава сельского поселения Светлый</t>
  </si>
  <si>
    <t>УТВЕРЖДАЮ:</t>
  </si>
  <si>
    <t>КБК</t>
  </si>
  <si>
    <t>№п/п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</si>
  <si>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</si>
  <si>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</si>
  <si>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</si>
  <si>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</si>
  <si>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</si>
  <si>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</si>
  <si>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</si>
  <si>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_____________________Ф.К. Шагимухаметов</t>
  </si>
  <si>
    <t>Кассовый план по доходам бюджета сельского поселения Светлый на 2020 г.</t>
  </si>
  <si>
    <t>100 103 02230 01 0000 110</t>
  </si>
  <si>
    <t>100 103 02240 01 0000 110</t>
  </si>
  <si>
    <t>100 103 02250 01 0000 110</t>
  </si>
  <si>
    <t>100 103 02260 01 0000 110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</si>
  <si>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</si>
  <si>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</si>
  <si>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</si>
  <si>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</si>
  <si>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</si>
  <si>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</si>
  <si>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</si>
  <si>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</si>
  <si>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</si>
  <si>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</si>
  <si>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</si>
  <si>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</si>
  <si>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650 108 04020 01 0000 110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</si>
  <si>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</si>
  <si>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</si>
  <si>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</si>
  <si>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</si>
  <si>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</si>
  <si>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650 113 02995 10 0000 130</t>
  </si>
  <si>
    <t>Прочие доходы от компенсации затрат бюджетов сельских поселений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</si>
  <si>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</si>
  <si>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</si>
  <si>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650 202 15001 10 0000 150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</si>
  <si>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</si>
  <si>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</si>
  <si>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</si>
  <si>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</si>
  <si>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</si>
  <si>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</si>
  <si>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650 202 49999 10 0000 150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</si>
  <si>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</si>
  <si>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</t>
  </si>
  <si>
    <t>650 207 05030 10 0000 150</t>
  </si>
  <si>
    <t>Всего доходов: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</si>
  <si>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</si>
  <si>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</si>
  <si>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</si>
  <si>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650 116 01074 10 0000 140</t>
  </si>
  <si>
    <t>Главный бухгалтер</t>
  </si>
  <si>
    <t>Исполнитель</t>
  </si>
  <si>
    <t>____________________________ Дружкина И.А.</t>
  </si>
  <si>
    <t>_____________________________ Перехрест О.В.</t>
  </si>
  <si>
    <t>650 202 45160 10 0000 150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</si>
  <si>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</si>
  <si>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"29" декабря 2020 г</t>
  </si>
  <si>
    <t>В соответствии с решением совета депутатов сельского поселения Светлый №121 от 28.12.2020 "О внесении изменений в решение совета депутатов сельского поселения Светлый №70 от 25.12.2019 «О бюджете сельского поселения Светлый на 2020 год и на плановый период 2021 и 2022 годов""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</si>
</sst>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"/>
    <numFmt numFmtId="179" formatCode="00"/>
    <numFmt numFmtId="180" formatCode="0000000"/>
    <numFmt numFmtId="181" formatCode="0000"/>
    <numFmt numFmtId="182" formatCode="000;;"/>
    <numFmt numFmtId="183" formatCode="00;;"/>
    <numFmt numFmtId="184" formatCode="#,##0.0_ ;[Red]\-#,##0.0\ "/>
    <numFmt numFmtId="185" formatCode="#,##0.00;[Red]\-#,##0.00;0.00"/>
    <numFmt numFmtId="186" formatCode="#,##0.00_ ;[Red]\-#,##0.00\ "/>
    <numFmt numFmtId="187" formatCode="0.0"/>
    <numFmt numFmtId="188" formatCode="#,##0.0;[Red]\-#,##0.0;0.0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justify" vertical="center" wrapText="1"/>
    </xf>
    <xf numFmtId="0" fontId="45" fillId="0" borderId="11" xfId="0" applyFont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44" fillId="34" borderId="11" xfId="0" applyNumberFormat="1" applyFont="1" applyFill="1" applyBorder="1" applyAlignment="1">
      <alignment horizontal="center" vertical="center"/>
    </xf>
    <xf numFmtId="172" fontId="43" fillId="34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0" fontId="5" fillId="0" borderId="11" xfId="70" applyFont="1" applyFill="1" applyBorder="1" applyAlignment="1">
      <alignment horizontal="justify" vertical="center" wrapText="1"/>
      <protection/>
    </xf>
    <xf numFmtId="187" fontId="2" fillId="0" borderId="11" xfId="0" applyNumberFormat="1" applyFont="1" applyFill="1" applyBorder="1" applyAlignment="1">
      <alignment horizontal="center" vertical="center" wrapText="1"/>
    </xf>
    <xf numFmtId="187" fontId="2" fillId="0" borderId="11" xfId="0" applyNumberFormat="1" applyFont="1" applyFill="1" applyBorder="1" applyAlignment="1">
      <alignment horizontal="center" vertical="center"/>
    </xf>
    <xf numFmtId="4" fontId="44" fillId="3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 horizontal="justify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Элементы осе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7" sqref="K27"/>
    </sheetView>
  </sheetViews>
  <sheetFormatPr defaultColWidth="9.00390625" defaultRowHeight="12.75"/>
  <cols>
    <col min="1" max="1" width="4.25390625" style="2" customWidth="1"/>
    <col min="2" max="2" width="22.75390625" style="1" customWidth="1"/>
    <col min="3" max="3" width="59.125" style="1" customWidth="1"/>
    <col min="4" max="4" width="10.375" style="3" customWidth="1"/>
    <col min="5" max="5" width="8.875" style="1" customWidth="1"/>
    <col min="6" max="7" width="12.625" style="1" customWidth="1"/>
    <col min="8" max="8" width="9.125" style="1" customWidth="1"/>
    <col min="9" max="9" width="9.125" style="4" customWidth="1"/>
    <col min="10" max="10" width="10.875" style="30" bestFit="1" customWidth="1"/>
    <col min="11" max="11" width="15.125" style="31" customWidth="1"/>
    <col min="12" max="16384" width="9.125" style="1" customWidth="1"/>
  </cols>
  <sheetData>
    <row r="1" spans="5:8" ht="11.25">
      <c r="E1" s="32" t="s">
        <v>7</v>
      </c>
      <c r="F1" s="32"/>
      <c r="G1" s="32"/>
      <c r="H1" s="32"/>
    </row>
    <row r="2" spans="5:8" ht="11.25">
      <c r="E2" s="32" t="s">
        <v>6</v>
      </c>
      <c r="F2" s="32"/>
      <c r="G2" s="32"/>
      <c r="H2" s="32"/>
    </row>
    <row r="3" spans="5:8" ht="21" customHeight="1">
      <c r="E3" s="32" t="s">
        <v>17</v>
      </c>
      <c r="F3" s="32"/>
      <c r="G3" s="32"/>
      <c r="H3" s="32"/>
    </row>
    <row r="4" spans="5:8" ht="24" customHeight="1">
      <c r="E4" s="32" t="s">
        <v>67</v>
      </c>
      <c r="F4" s="32"/>
      <c r="G4" s="32"/>
      <c r="H4" s="32"/>
    </row>
    <row r="5" ht="11.25">
      <c r="H5" s="2"/>
    </row>
    <row r="6" spans="2:7" ht="15.75">
      <c r="B6" s="33" t="s">
        <v>18</v>
      </c>
      <c r="C6" s="33"/>
      <c r="D6" s="33"/>
      <c r="E6" s="33"/>
      <c r="F6" s="33"/>
      <c r="G6" s="33"/>
    </row>
    <row r="7" spans="4:8" ht="78.75" customHeight="1">
      <c r="D7" s="34" t="s">
        <v>68</v>
      </c>
      <c r="E7" s="34"/>
      <c r="F7" s="34"/>
      <c r="G7" s="34"/>
      <c r="H7" s="34"/>
    </row>
    <row r="9" spans="1:8" ht="36" customHeight="1">
      <c r="A9" s="8" t="s">
        <v>9</v>
      </c>
      <c r="B9" s="8" t="s">
        <v>8</v>
      </c>
      <c r="C9" s="23" t="s">
        <v>0</v>
      </c>
      <c r="D9" s="24" t="s">
        <v>1</v>
      </c>
      <c r="E9" s="9" t="s">
        <v>2</v>
      </c>
      <c r="F9" s="9" t="s">
        <v>3</v>
      </c>
      <c r="G9" s="9" t="s">
        <v>4</v>
      </c>
      <c r="H9" s="9" t="s">
        <v>5</v>
      </c>
    </row>
    <row r="10" spans="1:11" ht="45">
      <c r="A10" s="7">
        <v>1</v>
      </c>
      <c r="B10" s="12" t="s">
        <v>19</v>
      </c>
      <c r="C10" s="25" t="s">
        <v>13</v>
      </c>
      <c r="D10" s="21">
        <f aca="true" t="shared" si="0" ref="D10:D32">E10+F10+G10+H10</f>
        <v>910300</v>
      </c>
      <c r="E10" s="19">
        <v>227500</v>
      </c>
      <c r="F10" s="19">
        <v>227500</v>
      </c>
      <c r="G10" s="19">
        <v>227500</v>
      </c>
      <c r="H10" s="19">
        <v>227800</v>
      </c>
      <c r="K10" s="30"/>
    </row>
    <row r="11" spans="1:11" ht="60" customHeight="1">
      <c r="A11" s="7">
        <v>2</v>
      </c>
      <c r="B11" s="12" t="s">
        <v>20</v>
      </c>
      <c r="C11" s="25" t="s">
        <v>14</v>
      </c>
      <c r="D11" s="21">
        <f t="shared" si="0"/>
        <v>4700</v>
      </c>
      <c r="E11" s="19">
        <v>1200</v>
      </c>
      <c r="F11" s="19">
        <v>1200</v>
      </c>
      <c r="G11" s="19">
        <v>1200</v>
      </c>
      <c r="H11" s="19">
        <v>1100</v>
      </c>
      <c r="K11" s="30"/>
    </row>
    <row r="12" spans="1:11" ht="47.25" customHeight="1">
      <c r="A12" s="7">
        <v>3</v>
      </c>
      <c r="B12" s="12" t="s">
        <v>21</v>
      </c>
      <c r="C12" s="25" t="s">
        <v>15</v>
      </c>
      <c r="D12" s="21">
        <f t="shared" si="0"/>
        <v>1188900</v>
      </c>
      <c r="E12" s="19">
        <v>297200</v>
      </c>
      <c r="F12" s="19">
        <v>297200</v>
      </c>
      <c r="G12" s="19">
        <v>297200</v>
      </c>
      <c r="H12" s="19">
        <v>297300</v>
      </c>
      <c r="K12" s="30"/>
    </row>
    <row r="13" spans="1:11" s="6" customFormat="1" ht="45" customHeight="1">
      <c r="A13" s="7">
        <v>4</v>
      </c>
      <c r="B13" s="12" t="s">
        <v>22</v>
      </c>
      <c r="C13" s="25" t="s">
        <v>16</v>
      </c>
      <c r="D13" s="21">
        <f t="shared" si="0"/>
        <v>-117500</v>
      </c>
      <c r="E13" s="19">
        <v>-29300</v>
      </c>
      <c r="F13" s="19">
        <v>-29300</v>
      </c>
      <c r="G13" s="19">
        <v>-29300</v>
      </c>
      <c r="H13" s="19">
        <v>-29600</v>
      </c>
      <c r="I13" s="5"/>
      <c r="J13" s="30"/>
      <c r="K13" s="30"/>
    </row>
    <row r="14" spans="1:11" s="6" customFormat="1" ht="45">
      <c r="A14" s="7">
        <v>5</v>
      </c>
      <c r="B14" s="12" t="s">
        <v>23</v>
      </c>
      <c r="C14" s="15" t="s">
        <v>24</v>
      </c>
      <c r="D14" s="21">
        <f t="shared" si="0"/>
        <v>18926109.43</v>
      </c>
      <c r="E14" s="19">
        <v>3577800</v>
      </c>
      <c r="F14" s="19">
        <f>5366900+1026700</f>
        <v>6393600</v>
      </c>
      <c r="G14" s="19">
        <v>5366900</v>
      </c>
      <c r="H14" s="19">
        <f>3587800+9.43</f>
        <v>3587809.43</v>
      </c>
      <c r="I14" s="5"/>
      <c r="J14" s="30"/>
      <c r="K14" s="30"/>
    </row>
    <row r="15" spans="1:11" s="6" customFormat="1" ht="33.75">
      <c r="A15" s="7">
        <v>6</v>
      </c>
      <c r="B15" s="12" t="s">
        <v>25</v>
      </c>
      <c r="C15" s="15" t="s">
        <v>26</v>
      </c>
      <c r="D15" s="21">
        <f t="shared" si="0"/>
        <v>337500</v>
      </c>
      <c r="E15" s="19">
        <v>0</v>
      </c>
      <c r="F15" s="19">
        <v>0</v>
      </c>
      <c r="G15" s="19">
        <v>0</v>
      </c>
      <c r="H15" s="19">
        <f>280000+57500</f>
        <v>337500</v>
      </c>
      <c r="I15" s="5"/>
      <c r="J15" s="30"/>
      <c r="K15" s="30"/>
    </row>
    <row r="16" spans="1:11" s="6" customFormat="1" ht="11.25">
      <c r="A16" s="7">
        <v>7</v>
      </c>
      <c r="B16" s="16" t="s">
        <v>27</v>
      </c>
      <c r="C16" s="17" t="s">
        <v>28</v>
      </c>
      <c r="D16" s="21">
        <f t="shared" si="0"/>
        <v>2400</v>
      </c>
      <c r="E16" s="19">
        <v>0</v>
      </c>
      <c r="F16" s="19">
        <v>0</v>
      </c>
      <c r="G16" s="19">
        <v>0</v>
      </c>
      <c r="H16" s="19">
        <v>2400</v>
      </c>
      <c r="I16" s="5"/>
      <c r="J16" s="30"/>
      <c r="K16" s="30"/>
    </row>
    <row r="17" spans="1:11" s="6" customFormat="1" ht="11.25">
      <c r="A17" s="7">
        <v>8</v>
      </c>
      <c r="B17" s="16" t="s">
        <v>29</v>
      </c>
      <c r="C17" s="17" t="s">
        <v>30</v>
      </c>
      <c r="D17" s="21">
        <f t="shared" si="0"/>
        <v>55000</v>
      </c>
      <c r="E17" s="19">
        <v>0</v>
      </c>
      <c r="F17" s="19">
        <v>0</v>
      </c>
      <c r="G17" s="19">
        <v>0</v>
      </c>
      <c r="H17" s="20">
        <v>55000</v>
      </c>
      <c r="I17" s="5"/>
      <c r="J17" s="30"/>
      <c r="K17" s="30"/>
    </row>
    <row r="18" spans="1:11" s="6" customFormat="1" ht="44.25" customHeight="1">
      <c r="A18" s="7">
        <v>9</v>
      </c>
      <c r="B18" s="12" t="s">
        <v>31</v>
      </c>
      <c r="C18" s="15" t="s">
        <v>32</v>
      </c>
      <c r="D18" s="21">
        <f t="shared" si="0"/>
        <v>110000</v>
      </c>
      <c r="E18" s="19">
        <v>27500</v>
      </c>
      <c r="F18" s="19">
        <v>27500</v>
      </c>
      <c r="G18" s="19">
        <v>27500</v>
      </c>
      <c r="H18" s="19">
        <v>27500</v>
      </c>
      <c r="I18" s="5"/>
      <c r="J18" s="30"/>
      <c r="K18" s="30"/>
    </row>
    <row r="19" spans="1:11" s="6" customFormat="1" ht="45">
      <c r="A19" s="7">
        <v>10</v>
      </c>
      <c r="B19" s="12" t="s">
        <v>33</v>
      </c>
      <c r="C19" s="15" t="s">
        <v>34</v>
      </c>
      <c r="D19" s="21">
        <f t="shared" si="0"/>
        <v>36200</v>
      </c>
      <c r="E19" s="19">
        <v>0</v>
      </c>
      <c r="F19" s="19">
        <v>0</v>
      </c>
      <c r="G19" s="19">
        <v>0</v>
      </c>
      <c r="H19" s="19">
        <f>15500+20700</f>
        <v>36200</v>
      </c>
      <c r="I19" s="5"/>
      <c r="J19" s="30"/>
      <c r="K19" s="30"/>
    </row>
    <row r="20" spans="1:11" s="6" customFormat="1" ht="45">
      <c r="A20" s="7">
        <v>11</v>
      </c>
      <c r="B20" s="12" t="s">
        <v>35</v>
      </c>
      <c r="C20" s="15" t="s">
        <v>10</v>
      </c>
      <c r="D20" s="21">
        <f t="shared" si="0"/>
        <v>24000</v>
      </c>
      <c r="E20" s="19">
        <v>10000</v>
      </c>
      <c r="F20" s="19">
        <v>10000</v>
      </c>
      <c r="G20" s="19">
        <v>4000</v>
      </c>
      <c r="H20" s="19">
        <v>0</v>
      </c>
      <c r="I20" s="5"/>
      <c r="J20" s="30"/>
      <c r="K20" s="30"/>
    </row>
    <row r="21" spans="1:11" ht="33.75">
      <c r="A21" s="7">
        <v>12</v>
      </c>
      <c r="B21" s="12" t="s">
        <v>36</v>
      </c>
      <c r="C21" s="15" t="s">
        <v>37</v>
      </c>
      <c r="D21" s="21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K21" s="30"/>
    </row>
    <row r="22" spans="1:11" ht="45">
      <c r="A22" s="7">
        <v>13</v>
      </c>
      <c r="B22" s="12" t="s">
        <v>38</v>
      </c>
      <c r="C22" s="15" t="s">
        <v>39</v>
      </c>
      <c r="D22" s="21">
        <f t="shared" si="0"/>
        <v>1352000</v>
      </c>
      <c r="E22" s="26">
        <v>338000</v>
      </c>
      <c r="F22" s="26">
        <v>338000</v>
      </c>
      <c r="G22" s="26">
        <v>338000</v>
      </c>
      <c r="H22" s="26">
        <v>338000</v>
      </c>
      <c r="K22" s="30"/>
    </row>
    <row r="23" spans="1:11" ht="50.25" customHeight="1">
      <c r="A23" s="7">
        <v>14</v>
      </c>
      <c r="B23" s="12" t="s">
        <v>40</v>
      </c>
      <c r="C23" s="15" t="s">
        <v>12</v>
      </c>
      <c r="D23" s="21">
        <f t="shared" si="0"/>
        <v>367200</v>
      </c>
      <c r="E23" s="26">
        <v>91800</v>
      </c>
      <c r="F23" s="26">
        <v>91800</v>
      </c>
      <c r="G23" s="26">
        <v>91800</v>
      </c>
      <c r="H23" s="26">
        <v>91800</v>
      </c>
      <c r="K23" s="30"/>
    </row>
    <row r="24" spans="1:11" ht="12.75">
      <c r="A24" s="7">
        <v>15</v>
      </c>
      <c r="B24" s="18" t="s">
        <v>41</v>
      </c>
      <c r="C24" s="17" t="s">
        <v>42</v>
      </c>
      <c r="D24" s="21">
        <f t="shared" si="0"/>
        <v>789700</v>
      </c>
      <c r="E24" s="13">
        <v>0</v>
      </c>
      <c r="F24" s="13">
        <v>0</v>
      </c>
      <c r="G24" s="13">
        <v>1100</v>
      </c>
      <c r="H24" s="13">
        <v>788600</v>
      </c>
      <c r="K24" s="30"/>
    </row>
    <row r="25" spans="1:11" ht="22.5">
      <c r="A25" s="7">
        <v>16</v>
      </c>
      <c r="B25" s="12" t="s">
        <v>43</v>
      </c>
      <c r="C25" s="17" t="s">
        <v>44</v>
      </c>
      <c r="D25" s="21">
        <f t="shared" si="0"/>
        <v>15000</v>
      </c>
      <c r="E25" s="27">
        <v>3000</v>
      </c>
      <c r="F25" s="27">
        <v>3000</v>
      </c>
      <c r="G25" s="27">
        <v>3000</v>
      </c>
      <c r="H25" s="27">
        <f>1600+4400</f>
        <v>6000</v>
      </c>
      <c r="K25" s="30"/>
    </row>
    <row r="26" spans="1:11" ht="45">
      <c r="A26" s="7">
        <v>17</v>
      </c>
      <c r="B26" s="12" t="s">
        <v>60</v>
      </c>
      <c r="C26" s="17" t="s">
        <v>59</v>
      </c>
      <c r="D26" s="21">
        <f t="shared" si="0"/>
        <v>11200</v>
      </c>
      <c r="E26" s="27">
        <v>0</v>
      </c>
      <c r="F26" s="27">
        <v>5000</v>
      </c>
      <c r="G26" s="27">
        <v>5000</v>
      </c>
      <c r="H26" s="27">
        <v>1200</v>
      </c>
      <c r="K26" s="30"/>
    </row>
    <row r="27" spans="1:11" ht="22.5">
      <c r="A27" s="7">
        <v>18</v>
      </c>
      <c r="B27" s="12" t="s">
        <v>45</v>
      </c>
      <c r="C27" s="15" t="s">
        <v>11</v>
      </c>
      <c r="D27" s="21">
        <f t="shared" si="0"/>
        <v>7718900</v>
      </c>
      <c r="E27" s="27">
        <v>1543800</v>
      </c>
      <c r="F27" s="27">
        <v>2315650</v>
      </c>
      <c r="G27" s="27">
        <v>2315650</v>
      </c>
      <c r="H27" s="27">
        <v>1543800</v>
      </c>
      <c r="K27" s="30"/>
    </row>
    <row r="28" spans="1:11" ht="22.5">
      <c r="A28" s="7">
        <v>19</v>
      </c>
      <c r="B28" s="12" t="s">
        <v>46</v>
      </c>
      <c r="C28" s="17" t="s">
        <v>47</v>
      </c>
      <c r="D28" s="21">
        <f t="shared" si="0"/>
        <v>17191</v>
      </c>
      <c r="E28" s="27">
        <f>1488+15700</f>
        <v>17188</v>
      </c>
      <c r="F28" s="27">
        <v>0</v>
      </c>
      <c r="G28" s="27">
        <v>0</v>
      </c>
      <c r="H28" s="27">
        <v>3</v>
      </c>
      <c r="K28" s="30"/>
    </row>
    <row r="29" spans="1:11" ht="22.5">
      <c r="A29" s="7">
        <v>20</v>
      </c>
      <c r="B29" s="12" t="s">
        <v>48</v>
      </c>
      <c r="C29" s="15" t="s">
        <v>49</v>
      </c>
      <c r="D29" s="21">
        <f t="shared" si="0"/>
        <v>438000</v>
      </c>
      <c r="E29" s="27">
        <v>101500</v>
      </c>
      <c r="F29" s="27">
        <v>111500</v>
      </c>
      <c r="G29" s="27">
        <f>E29</f>
        <v>101500</v>
      </c>
      <c r="H29" s="27">
        <v>123500</v>
      </c>
      <c r="K29" s="30"/>
    </row>
    <row r="30" spans="1:11" ht="22.5">
      <c r="A30" s="7">
        <v>21</v>
      </c>
      <c r="B30" s="12" t="s">
        <v>50</v>
      </c>
      <c r="C30" s="15" t="s">
        <v>51</v>
      </c>
      <c r="D30" s="21">
        <f t="shared" si="0"/>
        <v>57000</v>
      </c>
      <c r="E30" s="27">
        <v>0</v>
      </c>
      <c r="F30" s="27">
        <v>0</v>
      </c>
      <c r="G30" s="27">
        <v>0</v>
      </c>
      <c r="H30" s="27">
        <f>30000+27000</f>
        <v>57000</v>
      </c>
      <c r="K30" s="30"/>
    </row>
    <row r="31" spans="1:11" ht="33.75">
      <c r="A31" s="7">
        <v>22</v>
      </c>
      <c r="B31" s="12" t="s">
        <v>65</v>
      </c>
      <c r="C31" s="15" t="s">
        <v>66</v>
      </c>
      <c r="D31" s="21">
        <f t="shared" si="0"/>
        <v>554700</v>
      </c>
      <c r="E31" s="27">
        <v>0</v>
      </c>
      <c r="F31" s="27">
        <v>0</v>
      </c>
      <c r="G31" s="27">
        <v>0</v>
      </c>
      <c r="H31" s="27">
        <f>500000+54700</f>
        <v>554700</v>
      </c>
      <c r="K31" s="30"/>
    </row>
    <row r="32" spans="1:11" ht="22.5">
      <c r="A32" s="7">
        <v>23</v>
      </c>
      <c r="B32" s="12" t="s">
        <v>52</v>
      </c>
      <c r="C32" s="15" t="s">
        <v>53</v>
      </c>
      <c r="D32" s="21">
        <f t="shared" si="0"/>
        <v>5482193</v>
      </c>
      <c r="E32" s="27">
        <v>0</v>
      </c>
      <c r="F32" s="27">
        <f>11400+400000</f>
        <v>411400</v>
      </c>
      <c r="G32" s="27">
        <f>5000000-25457</f>
        <v>4974543</v>
      </c>
      <c r="H32" s="27">
        <f>23850+72400</f>
        <v>96250</v>
      </c>
      <c r="K32" s="30"/>
    </row>
    <row r="33" spans="1:11" ht="22.5">
      <c r="A33" s="7">
        <v>24</v>
      </c>
      <c r="B33" s="12" t="s">
        <v>57</v>
      </c>
      <c r="C33" s="15" t="s">
        <v>58</v>
      </c>
      <c r="D33" s="28">
        <f>F33</f>
        <v>400000</v>
      </c>
      <c r="E33" s="29">
        <v>0</v>
      </c>
      <c r="F33" s="29">
        <v>400000</v>
      </c>
      <c r="G33" s="29">
        <v>0</v>
      </c>
      <c r="H33" s="29">
        <v>0</v>
      </c>
      <c r="K33" s="30"/>
    </row>
    <row r="34" spans="1:11" ht="11.25">
      <c r="A34" s="7">
        <v>25</v>
      </c>
      <c r="B34" s="12" t="s">
        <v>55</v>
      </c>
      <c r="C34" s="15" t="s">
        <v>54</v>
      </c>
      <c r="D34" s="21">
        <f>E34+F34+G34+H34</f>
        <v>0</v>
      </c>
      <c r="E34" s="13">
        <v>0</v>
      </c>
      <c r="F34" s="13">
        <v>0</v>
      </c>
      <c r="G34" s="13">
        <v>0</v>
      </c>
      <c r="H34" s="13">
        <v>0</v>
      </c>
      <c r="K34" s="30"/>
    </row>
    <row r="35" spans="1:11" ht="11.25">
      <c r="A35" s="7">
        <v>26</v>
      </c>
      <c r="B35" s="10"/>
      <c r="C35" s="14" t="s">
        <v>56</v>
      </c>
      <c r="D35" s="22">
        <f>SUM(D10:D34)</f>
        <v>38680693.43</v>
      </c>
      <c r="E35" s="11">
        <f>SUM(E10:E34)</f>
        <v>6207188</v>
      </c>
      <c r="F35" s="11">
        <f>SUM(F10:F34)</f>
        <v>10604050</v>
      </c>
      <c r="G35" s="11">
        <f>SUM(G10:G34)</f>
        <v>13725593</v>
      </c>
      <c r="H35" s="11">
        <f>SUM(H10:H34)</f>
        <v>8143862.43</v>
      </c>
      <c r="K35" s="30"/>
    </row>
    <row r="38" spans="2:3" ht="11.25">
      <c r="B38" s="1" t="s">
        <v>61</v>
      </c>
      <c r="C38" s="1" t="s">
        <v>64</v>
      </c>
    </row>
    <row r="40" spans="2:3" ht="11.25">
      <c r="B40" s="1" t="s">
        <v>62</v>
      </c>
      <c r="C40" s="1" t="s">
        <v>63</v>
      </c>
    </row>
  </sheetData>
  <sheetProtection/>
  <mergeCells count="6">
    <mergeCell ref="E1:H1"/>
    <mergeCell ref="E2:H2"/>
    <mergeCell ref="E3:H3"/>
    <mergeCell ref="E4:H4"/>
    <mergeCell ref="B6:G6"/>
    <mergeCell ref="D7:H7"/>
  </mergeCells>
  <printOptions/>
  <pageMargins left="0" right="0" top="0" bottom="0" header="0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Ved_Economist</cp:lastModifiedBy>
  <cp:lastPrinted>2021-01-13T11:40:32Z</cp:lastPrinted>
  <dcterms:created xsi:type="dcterms:W3CDTF">2010-12-09T05:56:50Z</dcterms:created>
  <dcterms:modified xsi:type="dcterms:W3CDTF">2021-03-26T10:06:38Z</dcterms:modified>
  <cp:category/>
  <cp:version/>
  <cp:contentType/>
  <cp:contentStatus/>
</cp:coreProperties>
</file>