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0" windowWidth="14235" windowHeight="5505" tabRatio="996" activeTab="6"/>
  </bookViews>
  <sheets>
    <sheet name="расходы 2021" sheetId="29" r:id="rId1"/>
    <sheet name="программы 2021" sheetId="31" r:id="rId2"/>
    <sheet name="разделы 2021" sheetId="51" r:id="rId3"/>
    <sheet name="расходы по структуре 2021 " sheetId="50" r:id="rId4"/>
    <sheet name="ДФ 2021" sheetId="34" r:id="rId5"/>
    <sheet name="дефицит 2021" sheetId="19" r:id="rId6"/>
    <sheet name="дефицит 2022-2023" sheetId="53" r:id="rId7"/>
    <sheet name="Лист1" sheetId="52" r:id="rId8"/>
  </sheets>
  <definedNames>
    <definedName name="_xlnm._FilterDatabase" localSheetId="1" hidden="1">'программы 2021'!$A$7:$D$177</definedName>
    <definedName name="_xlnm._FilterDatabase" localSheetId="0" hidden="1">'расходы 2021'!$A$7:$F$224</definedName>
    <definedName name="_xlnm._FilterDatabase" localSheetId="3" hidden="1">'расходы по структуре 2021 '!$A$7:$G$284</definedName>
  </definedNames>
  <calcPr calcId="145621"/>
  <fileRecoveryPr autoRecover="0"/>
</workbook>
</file>

<file path=xl/calcChain.xml><?xml version="1.0" encoding="utf-8"?>
<calcChain xmlns="http://schemas.openxmlformats.org/spreadsheetml/2006/main">
  <c r="F10" i="19" l="1"/>
  <c r="H11" i="19"/>
  <c r="H10" i="19" s="1"/>
  <c r="H13" i="19" s="1"/>
  <c r="D11" i="53" l="1"/>
  <c r="D14" i="53" s="1"/>
  <c r="E17" i="52"/>
  <c r="D16" i="52"/>
  <c r="D14" i="52" s="1"/>
  <c r="D17" i="52" s="1"/>
  <c r="E14" i="52"/>
  <c r="F19" i="51" l="1"/>
  <c r="D19" i="51"/>
  <c r="D17" i="51" s="1"/>
  <c r="I75" i="50" l="1"/>
  <c r="H76" i="50"/>
  <c r="I76" i="50"/>
  <c r="H75" i="50" l="1"/>
  <c r="H78" i="50"/>
  <c r="G179" i="29" l="1"/>
  <c r="G178" i="29"/>
  <c r="G177" i="29"/>
  <c r="G176" i="29"/>
  <c r="G175" i="29"/>
  <c r="I280" i="50"/>
  <c r="F12" i="19" l="1"/>
  <c r="E28" i="51" l="1"/>
  <c r="F28" i="51"/>
  <c r="D28" i="51"/>
  <c r="E33" i="51"/>
  <c r="E32" i="51" s="1"/>
  <c r="F33" i="51"/>
  <c r="F32" i="51" s="1"/>
  <c r="D33" i="51"/>
  <c r="D14" i="51"/>
  <c r="F12" i="51"/>
  <c r="D12" i="51"/>
  <c r="F11" i="51"/>
  <c r="F13" i="51"/>
  <c r="E16" i="51"/>
  <c r="E15" i="51" s="1"/>
  <c r="F16" i="51"/>
  <c r="F15" i="51" s="1"/>
  <c r="E18" i="51"/>
  <c r="F18" i="51"/>
  <c r="E19" i="51"/>
  <c r="E20" i="51"/>
  <c r="F20" i="51"/>
  <c r="E23" i="51"/>
  <c r="F23" i="51"/>
  <c r="E24" i="51"/>
  <c r="F24" i="51"/>
  <c r="E26" i="51"/>
  <c r="F26" i="51"/>
  <c r="E27" i="51"/>
  <c r="F27" i="51"/>
  <c r="E29" i="51"/>
  <c r="F29" i="51"/>
  <c r="E31" i="51"/>
  <c r="E30" i="51" s="1"/>
  <c r="F31" i="51"/>
  <c r="F30" i="51" s="1"/>
  <c r="D31" i="51"/>
  <c r="D30" i="51" s="1"/>
  <c r="D35" i="51"/>
  <c r="D34" i="51" s="1"/>
  <c r="D32" i="51"/>
  <c r="D29" i="51"/>
  <c r="D27" i="51"/>
  <c r="D26" i="51"/>
  <c r="D24" i="51"/>
  <c r="D23" i="51"/>
  <c r="D20" i="51"/>
  <c r="D18" i="51"/>
  <c r="D16" i="51"/>
  <c r="D15" i="51" s="1"/>
  <c r="D13" i="51"/>
  <c r="D11" i="51"/>
  <c r="G190" i="29"/>
  <c r="G189" i="29" s="1"/>
  <c r="G188" i="29" s="1"/>
  <c r="G184" i="29" s="1"/>
  <c r="H190" i="29"/>
  <c r="H189" i="29" s="1"/>
  <c r="H188" i="29" s="1"/>
  <c r="F190" i="29"/>
  <c r="F189" i="29" s="1"/>
  <c r="F188" i="29" s="1"/>
  <c r="G186" i="29"/>
  <c r="G185" i="29" s="1"/>
  <c r="G187" i="29"/>
  <c r="H187" i="29"/>
  <c r="H186" i="29" s="1"/>
  <c r="H185" i="29" s="1"/>
  <c r="G198" i="29"/>
  <c r="G197" i="29" s="1"/>
  <c r="H198" i="29"/>
  <c r="H197" i="29" s="1"/>
  <c r="G200" i="29"/>
  <c r="G199" i="29" s="1"/>
  <c r="H200" i="29"/>
  <c r="H199" i="29" s="1"/>
  <c r="G203" i="29"/>
  <c r="G202" i="29" s="1"/>
  <c r="G201" i="29" s="1"/>
  <c r="H203" i="29"/>
  <c r="H202" i="29" s="1"/>
  <c r="H201" i="29" s="1"/>
  <c r="G206" i="29"/>
  <c r="G205" i="29" s="1"/>
  <c r="G204" i="29" s="1"/>
  <c r="H206" i="29"/>
  <c r="H205" i="29" s="1"/>
  <c r="H204" i="29" s="1"/>
  <c r="G211" i="29"/>
  <c r="G210" i="29" s="1"/>
  <c r="G209" i="29" s="1"/>
  <c r="G208" i="29" s="1"/>
  <c r="G207" i="29" s="1"/>
  <c r="H211" i="29"/>
  <c r="H210" i="29" s="1"/>
  <c r="H209" i="29" s="1"/>
  <c r="H208" i="29" s="1"/>
  <c r="H207" i="29" s="1"/>
  <c r="G219" i="29"/>
  <c r="G218" i="29" s="1"/>
  <c r="H219" i="29"/>
  <c r="H218" i="29" s="1"/>
  <c r="G223" i="29"/>
  <c r="G222" i="29" s="1"/>
  <c r="H223" i="29"/>
  <c r="H222" i="29" s="1"/>
  <c r="G140" i="29"/>
  <c r="G139" i="29" s="1"/>
  <c r="G138" i="29" s="1"/>
  <c r="G137" i="29" s="1"/>
  <c r="G136" i="29" s="1"/>
  <c r="G135" i="29" s="1"/>
  <c r="G134" i="29" s="1"/>
  <c r="H140" i="29"/>
  <c r="H139" i="29" s="1"/>
  <c r="H138" i="29" s="1"/>
  <c r="H137" i="29" s="1"/>
  <c r="H136" i="29" s="1"/>
  <c r="H135" i="29" s="1"/>
  <c r="H134" i="29" s="1"/>
  <c r="G147" i="29"/>
  <c r="G146" i="29" s="1"/>
  <c r="G145" i="29" s="1"/>
  <c r="H147" i="29"/>
  <c r="H146" i="29" s="1"/>
  <c r="H145" i="29" s="1"/>
  <c r="G149" i="29"/>
  <c r="G148" i="29" s="1"/>
  <c r="H149" i="29"/>
  <c r="H148" i="29" s="1"/>
  <c r="G152" i="29"/>
  <c r="G151" i="29" s="1"/>
  <c r="G150" i="29" s="1"/>
  <c r="H152" i="29"/>
  <c r="H151" i="29" s="1"/>
  <c r="H150" i="29" s="1"/>
  <c r="G157" i="29"/>
  <c r="G156" i="29" s="1"/>
  <c r="G155" i="29" s="1"/>
  <c r="H157" i="29"/>
  <c r="H156" i="29" s="1"/>
  <c r="H155" i="29" s="1"/>
  <c r="G161" i="29"/>
  <c r="G160" i="29" s="1"/>
  <c r="G159" i="29" s="1"/>
  <c r="G158" i="29" s="1"/>
  <c r="H161" i="29"/>
  <c r="H160" i="29" s="1"/>
  <c r="H159" i="29" s="1"/>
  <c r="H158" i="29" s="1"/>
  <c r="G165" i="29"/>
  <c r="G164" i="29" s="1"/>
  <c r="G163" i="29" s="1"/>
  <c r="G162" i="29" s="1"/>
  <c r="H165" i="29"/>
  <c r="H164" i="29" s="1"/>
  <c r="H163" i="29" s="1"/>
  <c r="H162" i="29" s="1"/>
  <c r="G171" i="29"/>
  <c r="G170" i="29" s="1"/>
  <c r="G169" i="29" s="1"/>
  <c r="H171" i="29"/>
  <c r="H170" i="29" s="1"/>
  <c r="H169" i="29" s="1"/>
  <c r="G174" i="29"/>
  <c r="G173" i="29" s="1"/>
  <c r="G172" i="29" s="1"/>
  <c r="H174" i="29"/>
  <c r="H173" i="29" s="1"/>
  <c r="H172" i="29" s="1"/>
  <c r="H180" i="29"/>
  <c r="H179" i="29" s="1"/>
  <c r="H178" i="29" s="1"/>
  <c r="H177" i="29" s="1"/>
  <c r="H176" i="29" s="1"/>
  <c r="H175" i="29" s="1"/>
  <c r="H43" i="29"/>
  <c r="H42" i="29" s="1"/>
  <c r="G45" i="29"/>
  <c r="G44" i="29" s="1"/>
  <c r="H45" i="29"/>
  <c r="H44" i="29" s="1"/>
  <c r="H47" i="29"/>
  <c r="H46" i="29" s="1"/>
  <c r="H50" i="29"/>
  <c r="H49" i="29" s="1"/>
  <c r="H48" i="29" s="1"/>
  <c r="H53" i="29"/>
  <c r="H52" i="29" s="1"/>
  <c r="H55" i="29"/>
  <c r="H54" i="29" s="1"/>
  <c r="G62" i="29"/>
  <c r="G61" i="29" s="1"/>
  <c r="H62" i="29"/>
  <c r="H61" i="29" s="1"/>
  <c r="G68" i="29"/>
  <c r="G67" i="29" s="1"/>
  <c r="G66" i="29" s="1"/>
  <c r="G65" i="29" s="1"/>
  <c r="G64" i="29" s="1"/>
  <c r="H68" i="29"/>
  <c r="H67" i="29" s="1"/>
  <c r="H66" i="29" s="1"/>
  <c r="H65" i="29" s="1"/>
  <c r="H64" i="29" s="1"/>
  <c r="G73" i="29"/>
  <c r="G72" i="29" s="1"/>
  <c r="G71" i="29" s="1"/>
  <c r="G70" i="29" s="1"/>
  <c r="G69" i="29" s="1"/>
  <c r="H73" i="29"/>
  <c r="H72" i="29" s="1"/>
  <c r="H71" i="29" s="1"/>
  <c r="H70" i="29" s="1"/>
  <c r="H69" i="29" s="1"/>
  <c r="G80" i="29"/>
  <c r="G79" i="29" s="1"/>
  <c r="H80" i="29"/>
  <c r="H79" i="29" s="1"/>
  <c r="G82" i="29"/>
  <c r="G81" i="29" s="1"/>
  <c r="H82" i="29"/>
  <c r="H81" i="29" s="1"/>
  <c r="G90" i="29"/>
  <c r="G89" i="29" s="1"/>
  <c r="G88" i="29" s="1"/>
  <c r="G87" i="29" s="1"/>
  <c r="G86" i="29" s="1"/>
  <c r="G85" i="29" s="1"/>
  <c r="G84" i="29" s="1"/>
  <c r="H90" i="29"/>
  <c r="H89" i="29" s="1"/>
  <c r="H88" i="29" s="1"/>
  <c r="H87" i="29" s="1"/>
  <c r="H86" i="29" s="1"/>
  <c r="H85" i="29" s="1"/>
  <c r="H84" i="29" s="1"/>
  <c r="G97" i="29"/>
  <c r="G96" i="29" s="1"/>
  <c r="G95" i="29" s="1"/>
  <c r="G94" i="29" s="1"/>
  <c r="G93" i="29" s="1"/>
  <c r="H97" i="29"/>
  <c r="H96" i="29" s="1"/>
  <c r="H95" i="29" s="1"/>
  <c r="H94" i="29" s="1"/>
  <c r="H93" i="29" s="1"/>
  <c r="G102" i="29"/>
  <c r="G101" i="29" s="1"/>
  <c r="G100" i="29" s="1"/>
  <c r="G99" i="29" s="1"/>
  <c r="G98" i="29" s="1"/>
  <c r="H102" i="29"/>
  <c r="H101" i="29" s="1"/>
  <c r="H100" i="29" s="1"/>
  <c r="H99" i="29" s="1"/>
  <c r="H98" i="29" s="1"/>
  <c r="G109" i="29"/>
  <c r="G108" i="29" s="1"/>
  <c r="G107" i="29" s="1"/>
  <c r="H109" i="29"/>
  <c r="H108" i="29" s="1"/>
  <c r="H107" i="29" s="1"/>
  <c r="G112" i="29"/>
  <c r="G111" i="29" s="1"/>
  <c r="G110" i="29" s="1"/>
  <c r="H112" i="29"/>
  <c r="H111" i="29" s="1"/>
  <c r="H110" i="29" s="1"/>
  <c r="G126" i="29"/>
  <c r="G125" i="29" s="1"/>
  <c r="G124" i="29" s="1"/>
  <c r="G123" i="29" s="1"/>
  <c r="G122" i="29" s="1"/>
  <c r="G121" i="29" s="1"/>
  <c r="H126" i="29"/>
  <c r="H125" i="29" s="1"/>
  <c r="H124" i="29" s="1"/>
  <c r="H123" i="29" s="1"/>
  <c r="H122" i="29" s="1"/>
  <c r="H121" i="29" s="1"/>
  <c r="G132" i="29"/>
  <c r="G131" i="29" s="1"/>
  <c r="G130" i="29" s="1"/>
  <c r="G129" i="29" s="1"/>
  <c r="G128" i="29" s="1"/>
  <c r="G127" i="29" s="1"/>
  <c r="H132" i="29"/>
  <c r="H131" i="29" s="1"/>
  <c r="H130" i="29" s="1"/>
  <c r="H129" i="29" s="1"/>
  <c r="H128" i="29" s="1"/>
  <c r="H127" i="29" s="1"/>
  <c r="H37" i="29"/>
  <c r="H36" i="29" s="1"/>
  <c r="H35" i="29" s="1"/>
  <c r="H34" i="29" s="1"/>
  <c r="H33" i="29" s="1"/>
  <c r="H32" i="29" s="1"/>
  <c r="H20" i="29"/>
  <c r="H19" i="29" s="1"/>
  <c r="H18" i="29" s="1"/>
  <c r="H17" i="29" s="1"/>
  <c r="H16" i="29" s="1"/>
  <c r="H15" i="29" s="1"/>
  <c r="H26" i="29"/>
  <c r="H25" i="29" s="1"/>
  <c r="H24" i="29" s="1"/>
  <c r="H23" i="29" s="1"/>
  <c r="H22" i="29" s="1"/>
  <c r="H31" i="29"/>
  <c r="H30" i="29" s="1"/>
  <c r="H29" i="29" s="1"/>
  <c r="H28" i="29" s="1"/>
  <c r="H27" i="29" s="1"/>
  <c r="F33" i="31"/>
  <c r="E33" i="31"/>
  <c r="F38" i="31"/>
  <c r="E38" i="31"/>
  <c r="D38" i="31"/>
  <c r="F40" i="31"/>
  <c r="F39" i="31"/>
  <c r="E39" i="31"/>
  <c r="D39" i="31"/>
  <c r="F37" i="31"/>
  <c r="F35" i="31" s="1"/>
  <c r="F34" i="31" s="1"/>
  <c r="F12" i="31"/>
  <c r="F11" i="31" s="1"/>
  <c r="F10" i="31" s="1"/>
  <c r="E15" i="31"/>
  <c r="E14" i="31" s="1"/>
  <c r="F15" i="31"/>
  <c r="F14" i="31" s="1"/>
  <c r="E17" i="31"/>
  <c r="E16" i="31" s="1"/>
  <c r="F17" i="31"/>
  <c r="F16" i="31" s="1"/>
  <c r="F21" i="31"/>
  <c r="F20" i="31" s="1"/>
  <c r="F19" i="31" s="1"/>
  <c r="F18" i="31" s="1"/>
  <c r="E27" i="31"/>
  <c r="E26" i="31" s="1"/>
  <c r="E25" i="31" s="1"/>
  <c r="F27" i="31"/>
  <c r="F26" i="31" s="1"/>
  <c r="F25" i="31" s="1"/>
  <c r="E32" i="31"/>
  <c r="E31" i="31" s="1"/>
  <c r="E30" i="31" s="1"/>
  <c r="E28" i="31" s="1"/>
  <c r="F32" i="31"/>
  <c r="F31" i="31" s="1"/>
  <c r="F30" i="31" s="1"/>
  <c r="F28" i="31" s="1"/>
  <c r="E35" i="31"/>
  <c r="E34" i="31" s="1"/>
  <c r="E36" i="31"/>
  <c r="F36" i="31"/>
  <c r="F45" i="31"/>
  <c r="F44" i="31" s="1"/>
  <c r="E47" i="31"/>
  <c r="E46" i="31" s="1"/>
  <c r="F47" i="31"/>
  <c r="F46" i="31" s="1"/>
  <c r="F49" i="31"/>
  <c r="F48" i="31" s="1"/>
  <c r="F52" i="31"/>
  <c r="F51" i="31" s="1"/>
  <c r="F50" i="31" s="1"/>
  <c r="F55" i="31"/>
  <c r="F54" i="31" s="1"/>
  <c r="F53" i="31" s="1"/>
  <c r="F57" i="31"/>
  <c r="F56" i="31" s="1"/>
  <c r="F60" i="31"/>
  <c r="F59" i="31" s="1"/>
  <c r="F58" i="31" s="1"/>
  <c r="F63" i="31"/>
  <c r="F62" i="31" s="1"/>
  <c r="F65" i="31"/>
  <c r="F64" i="31" s="1"/>
  <c r="E69" i="31"/>
  <c r="E68" i="31" s="1"/>
  <c r="E67" i="31" s="1"/>
  <c r="E66" i="31" s="1"/>
  <c r="F69" i="31"/>
  <c r="F68" i="31" s="1"/>
  <c r="F67" i="31" s="1"/>
  <c r="F66" i="31" s="1"/>
  <c r="E75" i="31"/>
  <c r="E74" i="31" s="1"/>
  <c r="F75" i="31"/>
  <c r="F74" i="31" s="1"/>
  <c r="E79" i="31"/>
  <c r="E78" i="31" s="1"/>
  <c r="F79" i="31"/>
  <c r="F78" i="31" s="1"/>
  <c r="E84" i="31"/>
  <c r="E83" i="31" s="1"/>
  <c r="F84" i="31"/>
  <c r="F83" i="31" s="1"/>
  <c r="E86" i="31"/>
  <c r="E85" i="31" s="1"/>
  <c r="F86" i="31"/>
  <c r="F85" i="31" s="1"/>
  <c r="E89" i="31"/>
  <c r="E88" i="31" s="1"/>
  <c r="E87" i="31" s="1"/>
  <c r="F89" i="31"/>
  <c r="F88" i="31" s="1"/>
  <c r="F87" i="31" s="1"/>
  <c r="E92" i="31"/>
  <c r="E91" i="31" s="1"/>
  <c r="E90" i="31" s="1"/>
  <c r="F92" i="31"/>
  <c r="F91" i="31" s="1"/>
  <c r="F90" i="31" s="1"/>
  <c r="E97" i="31"/>
  <c r="E96" i="31" s="1"/>
  <c r="E95" i="31" s="1"/>
  <c r="E94" i="31" s="1"/>
  <c r="E93" i="31" s="1"/>
  <c r="F97" i="31"/>
  <c r="F96" i="31" s="1"/>
  <c r="F95" i="31" s="1"/>
  <c r="F94" i="31" s="1"/>
  <c r="F93" i="31" s="1"/>
  <c r="E105" i="31"/>
  <c r="E104" i="31" s="1"/>
  <c r="E103" i="31" s="1"/>
  <c r="F105" i="31"/>
  <c r="F104" i="31" s="1"/>
  <c r="F103" i="31" s="1"/>
  <c r="E109" i="31"/>
  <c r="E108" i="31" s="1"/>
  <c r="E107" i="31" s="1"/>
  <c r="E106" i="31" s="1"/>
  <c r="F109" i="31"/>
  <c r="F108" i="31" s="1"/>
  <c r="F107" i="31" s="1"/>
  <c r="F106" i="31" s="1"/>
  <c r="E113" i="31"/>
  <c r="E112" i="31" s="1"/>
  <c r="E111" i="31" s="1"/>
  <c r="F113" i="31"/>
  <c r="F112" i="31" s="1"/>
  <c r="F111" i="31" s="1"/>
  <c r="E117" i="31"/>
  <c r="E116" i="31" s="1"/>
  <c r="E115" i="31" s="1"/>
  <c r="E114" i="31" s="1"/>
  <c r="F117" i="31"/>
  <c r="F116" i="31" s="1"/>
  <c r="F115" i="31" s="1"/>
  <c r="F114" i="31" s="1"/>
  <c r="E121" i="31"/>
  <c r="E120" i="31" s="1"/>
  <c r="E119" i="31" s="1"/>
  <c r="E118" i="31" s="1"/>
  <c r="F121" i="31"/>
  <c r="F120" i="31" s="1"/>
  <c r="F119" i="31" s="1"/>
  <c r="F118" i="31" s="1"/>
  <c r="E127" i="31"/>
  <c r="E126" i="31" s="1"/>
  <c r="E125" i="31" s="1"/>
  <c r="F127" i="31"/>
  <c r="F126" i="31" s="1"/>
  <c r="F125" i="31" s="1"/>
  <c r="E130" i="31"/>
  <c r="E129" i="31" s="1"/>
  <c r="E128" i="31" s="1"/>
  <c r="F130" i="31"/>
  <c r="F129" i="31" s="1"/>
  <c r="F128" i="31" s="1"/>
  <c r="E136" i="31"/>
  <c r="E135" i="31" s="1"/>
  <c r="E134" i="31" s="1"/>
  <c r="F136" i="31"/>
  <c r="F135" i="31" s="1"/>
  <c r="F134" i="31" s="1"/>
  <c r="E139" i="31"/>
  <c r="E138" i="31" s="1"/>
  <c r="E137" i="31" s="1"/>
  <c r="F139" i="31"/>
  <c r="F138" i="31" s="1"/>
  <c r="F137" i="31" s="1"/>
  <c r="E143" i="31"/>
  <c r="E142" i="31" s="1"/>
  <c r="E141" i="31" s="1"/>
  <c r="E140" i="31" s="1"/>
  <c r="F143" i="31"/>
  <c r="F142" i="31" s="1"/>
  <c r="F141" i="31" s="1"/>
  <c r="F140" i="31" s="1"/>
  <c r="E148" i="31"/>
  <c r="E147" i="31" s="1"/>
  <c r="E146" i="31" s="1"/>
  <c r="E145" i="31" s="1"/>
  <c r="E144" i="31" s="1"/>
  <c r="F148" i="31"/>
  <c r="F147" i="31" s="1"/>
  <c r="F146" i="31" s="1"/>
  <c r="F145" i="31" s="1"/>
  <c r="F144" i="31" s="1"/>
  <c r="E153" i="31"/>
  <c r="E152" i="31" s="1"/>
  <c r="E151" i="31" s="1"/>
  <c r="E150" i="31" s="1"/>
  <c r="F153" i="31"/>
  <c r="F152" i="31" s="1"/>
  <c r="F151" i="31" s="1"/>
  <c r="F150" i="31" s="1"/>
  <c r="E159" i="31"/>
  <c r="E158" i="31" s="1"/>
  <c r="E157" i="31" s="1"/>
  <c r="F159" i="31"/>
  <c r="F158" i="31" s="1"/>
  <c r="F157" i="31" s="1"/>
  <c r="E162" i="31"/>
  <c r="E161" i="31" s="1"/>
  <c r="E160" i="31" s="1"/>
  <c r="F162" i="31"/>
  <c r="F161" i="31" s="1"/>
  <c r="F160" i="31" s="1"/>
  <c r="E165" i="31"/>
  <c r="E164" i="31" s="1"/>
  <c r="E163" i="31" s="1"/>
  <c r="F165" i="31"/>
  <c r="F164" i="31" s="1"/>
  <c r="F163" i="31" s="1"/>
  <c r="E170" i="31"/>
  <c r="E169" i="31" s="1"/>
  <c r="E168" i="31" s="1"/>
  <c r="E167" i="31" s="1"/>
  <c r="E166" i="31" s="1"/>
  <c r="F170" i="31"/>
  <c r="F169" i="31" s="1"/>
  <c r="F168" i="31" s="1"/>
  <c r="F167" i="31" s="1"/>
  <c r="F166" i="31" s="1"/>
  <c r="H278" i="50"/>
  <c r="E77" i="31" s="1"/>
  <c r="E76" i="31" s="1"/>
  <c r="G278" i="50"/>
  <c r="I279" i="50"/>
  <c r="I278" i="50" s="1"/>
  <c r="D25" i="51" l="1"/>
  <c r="F25" i="51"/>
  <c r="F17" i="51"/>
  <c r="E25" i="51"/>
  <c r="E17" i="51"/>
  <c r="F77" i="31"/>
  <c r="F76" i="31" s="1"/>
  <c r="F73" i="31" s="1"/>
  <c r="F72" i="31" s="1"/>
  <c r="H221" i="29"/>
  <c r="H220" i="29" s="1"/>
  <c r="H217" i="29" s="1"/>
  <c r="H216" i="29" s="1"/>
  <c r="H215" i="29" s="1"/>
  <c r="H214" i="29" s="1"/>
  <c r="H213" i="29" s="1"/>
  <c r="H212" i="29" s="1"/>
  <c r="G221" i="29"/>
  <c r="G220" i="29" s="1"/>
  <c r="G217" i="29" s="1"/>
  <c r="G216" i="29" s="1"/>
  <c r="G215" i="29" s="1"/>
  <c r="G214" i="29" s="1"/>
  <c r="G213" i="29" s="1"/>
  <c r="G212" i="29" s="1"/>
  <c r="G183" i="29"/>
  <c r="G182" i="29" s="1"/>
  <c r="G181" i="29" s="1"/>
  <c r="H51" i="29"/>
  <c r="G196" i="29"/>
  <c r="G195" i="29" s="1"/>
  <c r="G194" i="29" s="1"/>
  <c r="G193" i="29" s="1"/>
  <c r="G192" i="29" s="1"/>
  <c r="G191" i="29" s="1"/>
  <c r="H196" i="29"/>
  <c r="H195" i="29" s="1"/>
  <c r="H194" i="29" s="1"/>
  <c r="H193" i="29" s="1"/>
  <c r="H192" i="29" s="1"/>
  <c r="H191" i="29" s="1"/>
  <c r="H78" i="29"/>
  <c r="H77" i="29" s="1"/>
  <c r="H76" i="29" s="1"/>
  <c r="H75" i="29" s="1"/>
  <c r="H74" i="29" s="1"/>
  <c r="H41" i="29"/>
  <c r="H40" i="29" s="1"/>
  <c r="G106" i="29"/>
  <c r="G105" i="29" s="1"/>
  <c r="G104" i="29" s="1"/>
  <c r="G103" i="29" s="1"/>
  <c r="H63" i="29"/>
  <c r="G78" i="29"/>
  <c r="G77" i="29" s="1"/>
  <c r="G76" i="29" s="1"/>
  <c r="G75" i="29" s="1"/>
  <c r="G74" i="29" s="1"/>
  <c r="H144" i="29"/>
  <c r="H143" i="29" s="1"/>
  <c r="H142" i="29" s="1"/>
  <c r="H141" i="29" s="1"/>
  <c r="G144" i="29"/>
  <c r="G143" i="29" s="1"/>
  <c r="G142" i="29" s="1"/>
  <c r="G141" i="29" s="1"/>
  <c r="H168" i="29"/>
  <c r="H167" i="29" s="1"/>
  <c r="H166" i="29" s="1"/>
  <c r="H154" i="29"/>
  <c r="G168" i="29"/>
  <c r="G167" i="29" s="1"/>
  <c r="G166" i="29" s="1"/>
  <c r="G154" i="29"/>
  <c r="H106" i="29"/>
  <c r="H105" i="29" s="1"/>
  <c r="H104" i="29" s="1"/>
  <c r="H103" i="29" s="1"/>
  <c r="G63" i="29"/>
  <c r="H92" i="29"/>
  <c r="H91" i="29" s="1"/>
  <c r="G92" i="29"/>
  <c r="G91" i="29" s="1"/>
  <c r="H21" i="29"/>
  <c r="F61" i="31"/>
  <c r="F133" i="31"/>
  <c r="F132" i="31" s="1"/>
  <c r="E110" i="31"/>
  <c r="E82" i="31"/>
  <c r="F149" i="31"/>
  <c r="F13" i="31"/>
  <c r="F9" i="31" s="1"/>
  <c r="F8" i="31" s="1"/>
  <c r="E156" i="31"/>
  <c r="E155" i="31" s="1"/>
  <c r="E154" i="31" s="1"/>
  <c r="E73" i="31"/>
  <c r="E72" i="31" s="1"/>
  <c r="F43" i="31"/>
  <c r="F42" i="31" s="1"/>
  <c r="E13" i="31"/>
  <c r="F110" i="31"/>
  <c r="F82" i="31"/>
  <c r="F81" i="31" s="1"/>
  <c r="F80" i="31" s="1"/>
  <c r="F124" i="31"/>
  <c r="F123" i="31" s="1"/>
  <c r="F122" i="31" s="1"/>
  <c r="E81" i="31"/>
  <c r="E80" i="31" s="1"/>
  <c r="F29" i="31"/>
  <c r="F24" i="31" s="1"/>
  <c r="F23" i="31" s="1"/>
  <c r="F156" i="31"/>
  <c r="F155" i="31" s="1"/>
  <c r="F154" i="31" s="1"/>
  <c r="E133" i="31"/>
  <c r="E132" i="31" s="1"/>
  <c r="E149" i="31"/>
  <c r="E124" i="31"/>
  <c r="E123" i="31" s="1"/>
  <c r="E122" i="31" s="1"/>
  <c r="E29" i="31"/>
  <c r="E24" i="31" s="1"/>
  <c r="E23" i="31" s="1"/>
  <c r="H39" i="29" l="1"/>
  <c r="G83" i="29"/>
  <c r="H83" i="29"/>
  <c r="G153" i="29"/>
  <c r="G133" i="29"/>
  <c r="H153" i="29"/>
  <c r="H133" i="29" s="1"/>
  <c r="F41" i="31"/>
  <c r="F131" i="31"/>
  <c r="E71" i="31"/>
  <c r="E70" i="31" s="1"/>
  <c r="F71" i="31"/>
  <c r="F70" i="31" s="1"/>
  <c r="E131" i="31"/>
  <c r="E22" i="31"/>
  <c r="F22" i="31"/>
  <c r="I78" i="50" l="1"/>
  <c r="H54" i="50"/>
  <c r="G76" i="50" l="1"/>
  <c r="I55" i="50"/>
  <c r="I54" i="50" s="1"/>
  <c r="D13" i="19"/>
  <c r="D10" i="19"/>
  <c r="H236" i="50"/>
  <c r="H235" i="50" s="1"/>
  <c r="H234" i="50" s="1"/>
  <c r="I237" i="50"/>
  <c r="I236" i="50" s="1"/>
  <c r="I235" i="50" s="1"/>
  <c r="I234" i="50" s="1"/>
  <c r="G236" i="50"/>
  <c r="G235" i="50" s="1"/>
  <c r="G234" i="50" s="1"/>
  <c r="H249" i="50"/>
  <c r="G249" i="50"/>
  <c r="I251" i="50"/>
  <c r="I250" i="50"/>
  <c r="I249" i="50" s="1"/>
  <c r="H198" i="50"/>
  <c r="I198" i="50"/>
  <c r="G198" i="50"/>
  <c r="H60" i="29" l="1"/>
  <c r="H59" i="29" s="1"/>
  <c r="H58" i="29" s="1"/>
  <c r="H57" i="29" s="1"/>
  <c r="H56" i="29" s="1"/>
  <c r="H38" i="29" s="1"/>
  <c r="F102" i="31"/>
  <c r="F101" i="31" s="1"/>
  <c r="F100" i="31" s="1"/>
  <c r="F99" i="31" s="1"/>
  <c r="F98" i="31" s="1"/>
  <c r="G60" i="29"/>
  <c r="G59" i="29" s="1"/>
  <c r="G58" i="29" s="1"/>
  <c r="G57" i="29" s="1"/>
  <c r="G56" i="29" s="1"/>
  <c r="E102" i="31"/>
  <c r="E101" i="31" s="1"/>
  <c r="E100" i="31" s="1"/>
  <c r="E99" i="31" s="1"/>
  <c r="E98" i="31" s="1"/>
  <c r="E8" i="34"/>
  <c r="E28" i="34"/>
  <c r="E21" i="34" s="1"/>
  <c r="D9" i="34"/>
  <c r="D10" i="34"/>
  <c r="D11" i="34"/>
  <c r="D12" i="34"/>
  <c r="D13" i="34"/>
  <c r="D14" i="34"/>
  <c r="D15" i="34"/>
  <c r="D16" i="34"/>
  <c r="D17" i="34"/>
  <c r="D18" i="34"/>
  <c r="D22" i="34"/>
  <c r="D23" i="34"/>
  <c r="D24" i="34"/>
  <c r="D25" i="34"/>
  <c r="D26" i="34"/>
  <c r="D27" i="34"/>
  <c r="D29" i="34"/>
  <c r="D30" i="34"/>
  <c r="E9" i="34"/>
  <c r="E19" i="34" l="1"/>
  <c r="D19" i="34" s="1"/>
  <c r="E20" i="34"/>
  <c r="D20" i="34" s="1"/>
  <c r="D21" i="34"/>
  <c r="I232" i="50"/>
  <c r="I231" i="50" s="1"/>
  <c r="I230" i="50" s="1"/>
  <c r="I23" i="50"/>
  <c r="I22" i="50" s="1"/>
  <c r="I36" i="50"/>
  <c r="I35" i="50" s="1"/>
  <c r="I34" i="50" s="1"/>
  <c r="I33" i="50" s="1"/>
  <c r="I31" i="50"/>
  <c r="I30" i="50" s="1"/>
  <c r="I29" i="50" s="1"/>
  <c r="I28" i="50" s="1"/>
  <c r="I42" i="50"/>
  <c r="I41" i="50"/>
  <c r="I40" i="50" s="1"/>
  <c r="I39" i="50" s="1"/>
  <c r="I70" i="50"/>
  <c r="I69" i="50" s="1"/>
  <c r="I67" i="50"/>
  <c r="I66" i="50" s="1"/>
  <c r="I63" i="50"/>
  <c r="I62" i="50"/>
  <c r="I61" i="50" s="1"/>
  <c r="I58" i="50"/>
  <c r="I57" i="50" s="1"/>
  <c r="I53" i="50"/>
  <c r="I49" i="50"/>
  <c r="I48" i="50"/>
  <c r="I81" i="50"/>
  <c r="I80" i="50" s="1"/>
  <c r="I94" i="50"/>
  <c r="I93" i="50"/>
  <c r="I88" i="50"/>
  <c r="I87" i="50" s="1"/>
  <c r="I86" i="50" s="1"/>
  <c r="I85" i="50" s="1"/>
  <c r="I106" i="50"/>
  <c r="I105" i="50"/>
  <c r="I102" i="50"/>
  <c r="I115" i="50"/>
  <c r="I114" i="50" s="1"/>
  <c r="I129" i="50"/>
  <c r="I128" i="50"/>
  <c r="I127" i="50" s="1"/>
  <c r="I123" i="50"/>
  <c r="I122" i="50" s="1"/>
  <c r="I121" i="50" s="1"/>
  <c r="I120" i="50" s="1"/>
  <c r="I141" i="50"/>
  <c r="I140" i="50" s="1"/>
  <c r="I137" i="50"/>
  <c r="I136" i="50" s="1"/>
  <c r="I135" i="50" s="1"/>
  <c r="I157" i="50"/>
  <c r="I156" i="50" s="1"/>
  <c r="I163" i="50"/>
  <c r="I162" i="50" s="1"/>
  <c r="I161" i="50" s="1"/>
  <c r="I160" i="50" s="1"/>
  <c r="I159" i="50" s="1"/>
  <c r="I172" i="50"/>
  <c r="I171" i="50" s="1"/>
  <c r="I187" i="50"/>
  <c r="I186" i="50" s="1"/>
  <c r="I183" i="50"/>
  <c r="I182" i="50" s="1"/>
  <c r="I180" i="50"/>
  <c r="I179" i="50" s="1"/>
  <c r="I178" i="50" s="1"/>
  <c r="I216" i="50"/>
  <c r="I215" i="50"/>
  <c r="I214" i="50"/>
  <c r="I211" i="50"/>
  <c r="I210" i="50" s="1"/>
  <c r="I204" i="50"/>
  <c r="I203" i="50" s="1"/>
  <c r="I193" i="50"/>
  <c r="I192" i="50"/>
  <c r="I191" i="50" s="1"/>
  <c r="I224" i="50"/>
  <c r="I223" i="50" s="1"/>
  <c r="I264" i="50"/>
  <c r="I263" i="50"/>
  <c r="I262" i="50"/>
  <c r="I261" i="50" s="1"/>
  <c r="I258" i="50"/>
  <c r="I257" i="50" s="1"/>
  <c r="I254" i="50"/>
  <c r="I253" i="50"/>
  <c r="I252" i="50" s="1"/>
  <c r="I245" i="50"/>
  <c r="I244" i="50" s="1"/>
  <c r="I282" i="50"/>
  <c r="I281" i="50" s="1"/>
  <c r="I277" i="50"/>
  <c r="I273" i="50"/>
  <c r="I272" i="50" s="1"/>
  <c r="H24" i="50"/>
  <c r="H25" i="50"/>
  <c r="H26" i="50"/>
  <c r="H32" i="50"/>
  <c r="H37" i="50"/>
  <c r="H43" i="50"/>
  <c r="H50" i="50"/>
  <c r="H51" i="50"/>
  <c r="H52" i="50"/>
  <c r="H59" i="50"/>
  <c r="H60" i="50"/>
  <c r="H64" i="50"/>
  <c r="H68" i="50"/>
  <c r="H71" i="50"/>
  <c r="H82" i="50"/>
  <c r="H89" i="50"/>
  <c r="H95" i="50"/>
  <c r="H103" i="50"/>
  <c r="H104" i="50"/>
  <c r="H107" i="50"/>
  <c r="H116" i="50"/>
  <c r="H124" i="50"/>
  <c r="H130" i="50"/>
  <c r="H138" i="50"/>
  <c r="H142" i="50"/>
  <c r="H158" i="50"/>
  <c r="H164" i="50"/>
  <c r="H173" i="50"/>
  <c r="H181" i="50"/>
  <c r="H184" i="50"/>
  <c r="H188" i="50"/>
  <c r="H194" i="50"/>
  <c r="H205" i="50"/>
  <c r="H212" i="50"/>
  <c r="H213" i="50"/>
  <c r="H217" i="50"/>
  <c r="H218" i="50"/>
  <c r="H233" i="50"/>
  <c r="H246" i="50"/>
  <c r="H247" i="50"/>
  <c r="H255" i="50"/>
  <c r="H259" i="50"/>
  <c r="H265" i="50"/>
  <c r="H274" i="50"/>
  <c r="H275" i="50"/>
  <c r="H276" i="50"/>
  <c r="H283" i="50"/>
  <c r="H15" i="50"/>
  <c r="H16" i="50"/>
  <c r="H17" i="50"/>
  <c r="I14" i="50"/>
  <c r="E12" i="31" l="1"/>
  <c r="E11" i="31" s="1"/>
  <c r="E10" i="31" s="1"/>
  <c r="E9" i="31" s="1"/>
  <c r="G37" i="29"/>
  <c r="G36" i="29" s="1"/>
  <c r="G35" i="29" s="1"/>
  <c r="G34" i="29" s="1"/>
  <c r="G33" i="29" s="1"/>
  <c r="G32" i="29" s="1"/>
  <c r="E60" i="31"/>
  <c r="E59" i="31" s="1"/>
  <c r="E58" i="31" s="1"/>
  <c r="G31" i="29"/>
  <c r="G30" i="29" s="1"/>
  <c r="G29" i="29" s="1"/>
  <c r="G28" i="29" s="1"/>
  <c r="G27" i="29" s="1"/>
  <c r="G26" i="29"/>
  <c r="G25" i="29" s="1"/>
  <c r="G24" i="29" s="1"/>
  <c r="G23" i="29" s="1"/>
  <c r="G22" i="29" s="1"/>
  <c r="E21" i="31"/>
  <c r="E20" i="31" s="1"/>
  <c r="E19" i="31" s="1"/>
  <c r="E18" i="31" s="1"/>
  <c r="I21" i="50"/>
  <c r="I209" i="50"/>
  <c r="I185" i="50"/>
  <c r="I177" i="50" s="1"/>
  <c r="I126" i="50"/>
  <c r="I13" i="50"/>
  <c r="I12" i="50" s="1"/>
  <c r="I11" i="50" s="1"/>
  <c r="I229" i="50"/>
  <c r="I228" i="50" s="1"/>
  <c r="I227" i="50" s="1"/>
  <c r="I226" i="50" s="1"/>
  <c r="I271" i="50"/>
  <c r="I270" i="50" s="1"/>
  <c r="I101" i="50"/>
  <c r="I92" i="50"/>
  <c r="I222" i="50"/>
  <c r="I221" i="50" s="1"/>
  <c r="I248" i="50"/>
  <c r="I113" i="50"/>
  <c r="I155" i="50"/>
  <c r="I154" i="50" s="1"/>
  <c r="I153" i="50" s="1"/>
  <c r="I197" i="50"/>
  <c r="I196" i="50" s="1"/>
  <c r="I195" i="50" s="1"/>
  <c r="I170" i="50"/>
  <c r="I169" i="50" s="1"/>
  <c r="I168" i="50" s="1"/>
  <c r="I27" i="50"/>
  <c r="I38" i="50"/>
  <c r="I47" i="50"/>
  <c r="I65" i="50"/>
  <c r="I74" i="50"/>
  <c r="I84" i="50"/>
  <c r="I119" i="50"/>
  <c r="I139" i="50"/>
  <c r="I202" i="50"/>
  <c r="I220" i="50"/>
  <c r="I260" i="50"/>
  <c r="I256" i="50"/>
  <c r="H14" i="29"/>
  <c r="H13" i="29" s="1"/>
  <c r="H12" i="29" s="1"/>
  <c r="H11" i="29" s="1"/>
  <c r="H10" i="29" s="1"/>
  <c r="H9" i="29" s="1"/>
  <c r="H8" i="29" s="1"/>
  <c r="I10" i="50" l="1"/>
  <c r="I9" i="50" s="1"/>
  <c r="F10" i="51"/>
  <c r="E8" i="31"/>
  <c r="G21" i="29"/>
  <c r="I100" i="50"/>
  <c r="I208" i="50"/>
  <c r="I91" i="50"/>
  <c r="I125" i="50"/>
  <c r="I20" i="50"/>
  <c r="I219" i="50"/>
  <c r="I243" i="50"/>
  <c r="I112" i="50"/>
  <c r="I73" i="50"/>
  <c r="I46" i="50"/>
  <c r="I134" i="50"/>
  <c r="I133" i="50" s="1"/>
  <c r="I132" i="50" s="1"/>
  <c r="I131" i="50" s="1"/>
  <c r="I152" i="50"/>
  <c r="I167" i="50"/>
  <c r="I176" i="50"/>
  <c r="I190" i="50"/>
  <c r="I201" i="50"/>
  <c r="I269" i="50"/>
  <c r="F35" i="51" s="1"/>
  <c r="F34" i="51" s="1"/>
  <c r="I118" i="50" l="1"/>
  <c r="I117" i="50" s="1"/>
  <c r="I19" i="50"/>
  <c r="I90" i="50"/>
  <c r="I207" i="50"/>
  <c r="I99" i="50"/>
  <c r="I242" i="50"/>
  <c r="I111" i="50"/>
  <c r="I45" i="50"/>
  <c r="I72" i="50"/>
  <c r="I166" i="50"/>
  <c r="I175" i="50"/>
  <c r="I268" i="50"/>
  <c r="I18" i="50" l="1"/>
  <c r="I206" i="50"/>
  <c r="I83" i="50"/>
  <c r="I98" i="50"/>
  <c r="I241" i="50"/>
  <c r="I110" i="50"/>
  <c r="I44" i="50"/>
  <c r="F14" i="51" s="1"/>
  <c r="F9" i="51" s="1"/>
  <c r="I174" i="50"/>
  <c r="I267" i="50"/>
  <c r="I97" i="50" l="1"/>
  <c r="I189" i="50"/>
  <c r="I165" i="50" s="1"/>
  <c r="I240" i="50"/>
  <c r="I109" i="50"/>
  <c r="I8" i="50"/>
  <c r="I266" i="50"/>
  <c r="I96" i="50" l="1"/>
  <c r="I239" i="50"/>
  <c r="I108" i="50"/>
  <c r="G224" i="50"/>
  <c r="D105" i="31" s="1"/>
  <c r="D104" i="31" s="1"/>
  <c r="D103" i="31" s="1"/>
  <c r="G223" i="50" l="1"/>
  <c r="H224" i="50"/>
  <c r="F180" i="29"/>
  <c r="F179" i="29" s="1"/>
  <c r="F178" i="29" s="1"/>
  <c r="F177" i="29" s="1"/>
  <c r="F176" i="29" s="1"/>
  <c r="F175" i="29" s="1"/>
  <c r="I238" i="50"/>
  <c r="D12" i="31"/>
  <c r="G204" i="50"/>
  <c r="G203" i="50" l="1"/>
  <c r="H204" i="50"/>
  <c r="G222" i="50"/>
  <c r="H223" i="50"/>
  <c r="D121" i="31"/>
  <c r="D120" i="31" s="1"/>
  <c r="D119" i="31" s="1"/>
  <c r="D118" i="31" s="1"/>
  <c r="F165" i="29"/>
  <c r="F164" i="29" s="1"/>
  <c r="F163" i="29" s="1"/>
  <c r="F162" i="29" s="1"/>
  <c r="F37" i="29"/>
  <c r="F36" i="29" s="1"/>
  <c r="F35" i="29" s="1"/>
  <c r="F34" i="29" s="1"/>
  <c r="F33" i="29" s="1"/>
  <c r="F32" i="29" s="1"/>
  <c r="F112" i="29"/>
  <c r="F111" i="29" s="1"/>
  <c r="F110" i="29" s="1"/>
  <c r="F102" i="29"/>
  <c r="F101" i="29" s="1"/>
  <c r="F100" i="29" s="1"/>
  <c r="F99" i="29" s="1"/>
  <c r="F98" i="29" s="1"/>
  <c r="G63" i="50"/>
  <c r="H63" i="50" s="1"/>
  <c r="G58" i="50"/>
  <c r="H58" i="50" s="1"/>
  <c r="E49" i="31" l="1"/>
  <c r="E48" i="31" s="1"/>
  <c r="G47" i="29"/>
  <c r="G46" i="29" s="1"/>
  <c r="E57" i="31"/>
  <c r="E56" i="31" s="1"/>
  <c r="G50" i="29"/>
  <c r="G49" i="29" s="1"/>
  <c r="G48" i="29" s="1"/>
  <c r="G221" i="50"/>
  <c r="H222" i="50"/>
  <c r="G202" i="50"/>
  <c r="H203" i="50"/>
  <c r="G57" i="50"/>
  <c r="H57" i="50" s="1"/>
  <c r="D49" i="31"/>
  <c r="G62" i="50"/>
  <c r="D57" i="31"/>
  <c r="F47" i="29"/>
  <c r="F46" i="29" s="1"/>
  <c r="F50" i="29"/>
  <c r="F49" i="29" s="1"/>
  <c r="F48" i="29" s="1"/>
  <c r="G216" i="50"/>
  <c r="H216" i="50" s="1"/>
  <c r="G211" i="50"/>
  <c r="H211" i="50" s="1"/>
  <c r="G219" i="50" l="1"/>
  <c r="H221" i="50"/>
  <c r="G220" i="50"/>
  <c r="H220" i="50" s="1"/>
  <c r="G61" i="50"/>
  <c r="H61" i="50" s="1"/>
  <c r="H62" i="50"/>
  <c r="G201" i="50"/>
  <c r="H201" i="50" s="1"/>
  <c r="H202" i="50"/>
  <c r="D130" i="31"/>
  <c r="D129" i="31" s="1"/>
  <c r="D128" i="31" s="1"/>
  <c r="F174" i="29"/>
  <c r="F173" i="29" s="1"/>
  <c r="F172" i="29" s="1"/>
  <c r="G210" i="50"/>
  <c r="F171" i="29"/>
  <c r="F170" i="29" s="1"/>
  <c r="F169" i="29" s="1"/>
  <c r="G215" i="50"/>
  <c r="D127" i="31"/>
  <c r="D126" i="31" s="1"/>
  <c r="D125" i="31" s="1"/>
  <c r="G214" i="50" l="1"/>
  <c r="H214" i="50" s="1"/>
  <c r="H215" i="50"/>
  <c r="G209" i="50"/>
  <c r="H209" i="50" s="1"/>
  <c r="H210" i="50"/>
  <c r="H219" i="50"/>
  <c r="D124" i="31"/>
  <c r="D123" i="31" s="1"/>
  <c r="D122" i="31" s="1"/>
  <c r="F168" i="29"/>
  <c r="F167" i="29" s="1"/>
  <c r="F166" i="29" s="1"/>
  <c r="G70" i="50"/>
  <c r="G208" i="50" l="1"/>
  <c r="D65" i="31"/>
  <c r="D64" i="31" s="1"/>
  <c r="H70" i="50"/>
  <c r="F60" i="29"/>
  <c r="F59" i="29" s="1"/>
  <c r="F58" i="29" s="1"/>
  <c r="F57" i="29" s="1"/>
  <c r="D102" i="31"/>
  <c r="G69" i="50"/>
  <c r="H69" i="50" s="1"/>
  <c r="F55" i="29"/>
  <c r="F54" i="29" s="1"/>
  <c r="G245" i="50"/>
  <c r="H245" i="50" s="1"/>
  <c r="G193" i="50"/>
  <c r="C21" i="34"/>
  <c r="C20" i="34"/>
  <c r="G151" i="50" s="1"/>
  <c r="I151" i="50" s="1"/>
  <c r="I150" i="50" s="1"/>
  <c r="F176" i="31" l="1"/>
  <c r="F175" i="31" s="1"/>
  <c r="F174" i="31" s="1"/>
  <c r="F173" i="31" s="1"/>
  <c r="F172" i="31" s="1"/>
  <c r="F171" i="31" s="1"/>
  <c r="F177" i="31" s="1"/>
  <c r="H120" i="29"/>
  <c r="H119" i="29" s="1"/>
  <c r="H118" i="29" s="1"/>
  <c r="H117" i="29" s="1"/>
  <c r="H116" i="29" s="1"/>
  <c r="H115" i="29" s="1"/>
  <c r="H114" i="29" s="1"/>
  <c r="H113" i="29" s="1"/>
  <c r="E65" i="31"/>
  <c r="E64" i="31" s="1"/>
  <c r="G55" i="29"/>
  <c r="G54" i="29" s="1"/>
  <c r="D113" i="31"/>
  <c r="D112" i="31" s="1"/>
  <c r="D111" i="31" s="1"/>
  <c r="H193" i="50"/>
  <c r="G207" i="50"/>
  <c r="H208" i="50"/>
  <c r="I149" i="50"/>
  <c r="F198" i="29"/>
  <c r="F197" i="29" s="1"/>
  <c r="D84" i="31"/>
  <c r="G192" i="50"/>
  <c r="F157" i="29"/>
  <c r="F156" i="29" s="1"/>
  <c r="F155" i="29" s="1"/>
  <c r="G206" i="50" l="1"/>
  <c r="H206" i="50" s="1"/>
  <c r="H207" i="50"/>
  <c r="G191" i="50"/>
  <c r="H191" i="50" s="1"/>
  <c r="H192" i="50"/>
  <c r="I148" i="50"/>
  <c r="D56" i="31"/>
  <c r="I147" i="50" l="1"/>
  <c r="G49" i="50"/>
  <c r="D48" i="31"/>
  <c r="G67" i="50"/>
  <c r="G81" i="50"/>
  <c r="G88" i="50"/>
  <c r="G94" i="50"/>
  <c r="G54" i="50"/>
  <c r="G282" i="50"/>
  <c r="H282" i="50" s="1"/>
  <c r="D45" i="31" l="1"/>
  <c r="H49" i="50"/>
  <c r="D47" i="31"/>
  <c r="D63" i="31"/>
  <c r="H67" i="50"/>
  <c r="D153" i="31"/>
  <c r="H94" i="50"/>
  <c r="D148" i="31"/>
  <c r="H88" i="50"/>
  <c r="D109" i="31"/>
  <c r="H81" i="50"/>
  <c r="I146" i="50"/>
  <c r="F22" i="51" s="1"/>
  <c r="F21" i="51" s="1"/>
  <c r="F36" i="51" s="1"/>
  <c r="F223" i="29"/>
  <c r="F222" i="29" s="1"/>
  <c r="D79" i="31"/>
  <c r="G80" i="50"/>
  <c r="H80" i="50" s="1"/>
  <c r="F62" i="29"/>
  <c r="F61" i="29" s="1"/>
  <c r="F56" i="29" s="1"/>
  <c r="F43" i="29"/>
  <c r="F42" i="29" s="1"/>
  <c r="F45" i="29"/>
  <c r="F44" i="29" s="1"/>
  <c r="F73" i="29"/>
  <c r="F72" i="29" s="1"/>
  <c r="F71" i="29" s="1"/>
  <c r="F70" i="29" s="1"/>
  <c r="F69" i="29" s="1"/>
  <c r="F53" i="29"/>
  <c r="F52" i="29" s="1"/>
  <c r="F51" i="29" s="1"/>
  <c r="F68" i="29"/>
  <c r="F67" i="29" s="1"/>
  <c r="F66" i="29" s="1"/>
  <c r="F65" i="29" s="1"/>
  <c r="F64" i="29" s="1"/>
  <c r="G53" i="50"/>
  <c r="H53" i="50" s="1"/>
  <c r="G93" i="50"/>
  <c r="G87" i="50"/>
  <c r="G66" i="50"/>
  <c r="G48" i="50"/>
  <c r="G172" i="50"/>
  <c r="E45" i="31" l="1"/>
  <c r="E44" i="31" s="1"/>
  <c r="E43" i="31" s="1"/>
  <c r="G43" i="29"/>
  <c r="G42" i="29" s="1"/>
  <c r="G41" i="29" s="1"/>
  <c r="G40" i="29" s="1"/>
  <c r="G53" i="29"/>
  <c r="G52" i="29" s="1"/>
  <c r="G51" i="29" s="1"/>
  <c r="E63" i="31"/>
  <c r="E62" i="31" s="1"/>
  <c r="E61" i="31" s="1"/>
  <c r="G86" i="50"/>
  <c r="H87" i="50"/>
  <c r="G92" i="50"/>
  <c r="H93" i="50"/>
  <c r="G47" i="50"/>
  <c r="H48" i="50"/>
  <c r="G65" i="50"/>
  <c r="H65" i="50" s="1"/>
  <c r="H66" i="50"/>
  <c r="D170" i="31"/>
  <c r="H172" i="50"/>
  <c r="I145" i="50"/>
  <c r="F63" i="29"/>
  <c r="F41" i="29"/>
  <c r="F40" i="29" s="1"/>
  <c r="F39" i="29" s="1"/>
  <c r="F140" i="29"/>
  <c r="F139" i="29" s="1"/>
  <c r="F138" i="29" s="1"/>
  <c r="F137" i="29" s="1"/>
  <c r="F136" i="29" s="1"/>
  <c r="F135" i="29" s="1"/>
  <c r="F134" i="29" s="1"/>
  <c r="G75" i="50"/>
  <c r="G171" i="50"/>
  <c r="G14" i="50"/>
  <c r="H14" i="50" s="1"/>
  <c r="G39" i="29" l="1"/>
  <c r="G38" i="29" s="1"/>
  <c r="G14" i="29"/>
  <c r="G13" i="29" s="1"/>
  <c r="G12" i="29" s="1"/>
  <c r="G11" i="29" s="1"/>
  <c r="G10" i="29" s="1"/>
  <c r="G9" i="29" s="1"/>
  <c r="E52" i="31"/>
  <c r="E51" i="31" s="1"/>
  <c r="E50" i="31" s="1"/>
  <c r="G91" i="50"/>
  <c r="H92" i="50"/>
  <c r="G46" i="50"/>
  <c r="H47" i="50"/>
  <c r="G85" i="50"/>
  <c r="H86" i="50"/>
  <c r="G170" i="50"/>
  <c r="H171" i="50"/>
  <c r="I144" i="50"/>
  <c r="F14" i="29"/>
  <c r="F13" i="29" s="1"/>
  <c r="F12" i="29" s="1"/>
  <c r="F11" i="29" s="1"/>
  <c r="F10" i="29" s="1"/>
  <c r="F9" i="29" s="1"/>
  <c r="D52" i="31"/>
  <c r="F38" i="29"/>
  <c r="G74" i="50"/>
  <c r="D108" i="31"/>
  <c r="D107" i="31" s="1"/>
  <c r="D106" i="31" s="1"/>
  <c r="G73" i="50" l="1"/>
  <c r="H74" i="50"/>
  <c r="G84" i="50"/>
  <c r="H85" i="50"/>
  <c r="G90" i="50"/>
  <c r="H90" i="50" s="1"/>
  <c r="H91" i="50"/>
  <c r="H46" i="50"/>
  <c r="G45" i="50"/>
  <c r="H45" i="50" s="1"/>
  <c r="G169" i="50"/>
  <c r="H170" i="50"/>
  <c r="I143" i="50"/>
  <c r="I284" i="50" s="1"/>
  <c r="F132" i="29"/>
  <c r="F131" i="29" s="1"/>
  <c r="F130" i="29" s="1"/>
  <c r="F129" i="29" s="1"/>
  <c r="F128" i="29" s="1"/>
  <c r="F127" i="29" s="1"/>
  <c r="G102" i="50"/>
  <c r="H102" i="50" s="1"/>
  <c r="G150" i="50"/>
  <c r="G72" i="50" l="1"/>
  <c r="H73" i="50"/>
  <c r="H84" i="50"/>
  <c r="G83" i="50"/>
  <c r="H83" i="50" s="1"/>
  <c r="G168" i="50"/>
  <c r="H169" i="50"/>
  <c r="D117" i="31"/>
  <c r="D176" i="31"/>
  <c r="H150" i="50"/>
  <c r="F26" i="29"/>
  <c r="D21" i="31"/>
  <c r="F31" i="29"/>
  <c r="F30" i="29" s="1"/>
  <c r="F29" i="29" s="1"/>
  <c r="F28" i="29" s="1"/>
  <c r="F27" i="29" s="1"/>
  <c r="D60" i="31"/>
  <c r="F80" i="29"/>
  <c r="F79" i="29" s="1"/>
  <c r="D15" i="31"/>
  <c r="G149" i="50"/>
  <c r="F120" i="29"/>
  <c r="F119" i="29" s="1"/>
  <c r="F118" i="29" s="1"/>
  <c r="F117" i="29" s="1"/>
  <c r="F116" i="29" s="1"/>
  <c r="F115" i="29" s="1"/>
  <c r="F114" i="29" s="1"/>
  <c r="F25" i="29"/>
  <c r="F24" i="29" s="1"/>
  <c r="F23" i="29" s="1"/>
  <c r="F22" i="29" s="1"/>
  <c r="F161" i="29"/>
  <c r="F160" i="29" s="1"/>
  <c r="F159" i="29" s="1"/>
  <c r="F158" i="29" s="1"/>
  <c r="G163" i="50"/>
  <c r="G197" i="50"/>
  <c r="G115" i="50"/>
  <c r="G120" i="29" l="1"/>
  <c r="G119" i="29" s="1"/>
  <c r="G118" i="29" s="1"/>
  <c r="G117" i="29" s="1"/>
  <c r="G116" i="29" s="1"/>
  <c r="G115" i="29" s="1"/>
  <c r="G114" i="29" s="1"/>
  <c r="G113" i="29" s="1"/>
  <c r="E176" i="31"/>
  <c r="E175" i="31" s="1"/>
  <c r="E174" i="31" s="1"/>
  <c r="E173" i="31" s="1"/>
  <c r="E172" i="31" s="1"/>
  <c r="E171" i="31" s="1"/>
  <c r="G44" i="50"/>
  <c r="H72" i="50"/>
  <c r="G167" i="50"/>
  <c r="H168" i="50"/>
  <c r="D143" i="31"/>
  <c r="H115" i="50"/>
  <c r="G196" i="50"/>
  <c r="H197" i="50"/>
  <c r="G148" i="50"/>
  <c r="H149" i="50"/>
  <c r="G162" i="50"/>
  <c r="H163" i="50"/>
  <c r="F21" i="29"/>
  <c r="F154" i="29"/>
  <c r="F153" i="29" s="1"/>
  <c r="F90" i="29"/>
  <c r="F89" i="29" s="1"/>
  <c r="F88" i="29" s="1"/>
  <c r="F87" i="29" s="1"/>
  <c r="F86" i="29" s="1"/>
  <c r="F85" i="29" s="1"/>
  <c r="F84" i="29" s="1"/>
  <c r="G114" i="50"/>
  <c r="H44" i="50" l="1"/>
  <c r="E14" i="51" s="1"/>
  <c r="G195" i="50"/>
  <c r="H196" i="50"/>
  <c r="G166" i="50"/>
  <c r="H167" i="50"/>
  <c r="G113" i="50"/>
  <c r="H114" i="50"/>
  <c r="G147" i="50"/>
  <c r="H148" i="50"/>
  <c r="G161" i="50"/>
  <c r="H161" i="50" s="1"/>
  <c r="H162" i="50"/>
  <c r="G36" i="50"/>
  <c r="G23" i="50"/>
  <c r="H23" i="50" s="1"/>
  <c r="G31" i="50"/>
  <c r="G42" i="50"/>
  <c r="G106" i="50"/>
  <c r="G101" i="50"/>
  <c r="H101" i="50" s="1"/>
  <c r="G129" i="50"/>
  <c r="G123" i="50"/>
  <c r="G157" i="50"/>
  <c r="G264" i="50"/>
  <c r="G281" i="50"/>
  <c r="H281" i="50" s="1"/>
  <c r="G244" i="50"/>
  <c r="H244" i="50" s="1"/>
  <c r="D86" i="31"/>
  <c r="E55" i="31" l="1"/>
  <c r="E54" i="31" s="1"/>
  <c r="E53" i="31" s="1"/>
  <c r="E42" i="31" s="1"/>
  <c r="E41" i="31" s="1"/>
  <c r="E177" i="31" s="1"/>
  <c r="G20" i="29"/>
  <c r="G19" i="29" s="1"/>
  <c r="G18" i="29" s="1"/>
  <c r="G17" i="29" s="1"/>
  <c r="G16" i="29" s="1"/>
  <c r="G15" i="29" s="1"/>
  <c r="G8" i="29" s="1"/>
  <c r="G224" i="29" s="1"/>
  <c r="D27" i="31"/>
  <c r="H123" i="50"/>
  <c r="D32" i="31"/>
  <c r="H129" i="50"/>
  <c r="G41" i="50"/>
  <c r="H42" i="50"/>
  <c r="D97" i="31"/>
  <c r="H264" i="50"/>
  <c r="D77" i="31"/>
  <c r="G160" i="50"/>
  <c r="H160" i="50" s="1"/>
  <c r="D17" i="31"/>
  <c r="H106" i="50"/>
  <c r="G112" i="50"/>
  <c r="H113" i="50"/>
  <c r="G190" i="50"/>
  <c r="H195" i="50"/>
  <c r="D69" i="31"/>
  <c r="H157" i="50"/>
  <c r="H166" i="50"/>
  <c r="G146" i="50"/>
  <c r="D22" i="51" s="1"/>
  <c r="D21" i="51" s="1"/>
  <c r="H147" i="50"/>
  <c r="G30" i="50"/>
  <c r="H31" i="50"/>
  <c r="G35" i="50"/>
  <c r="H36" i="50"/>
  <c r="G159" i="50"/>
  <c r="F20" i="29"/>
  <c r="F19" i="29" s="1"/>
  <c r="F18" i="29" s="1"/>
  <c r="F17" i="29" s="1"/>
  <c r="F16" i="29" s="1"/>
  <c r="F15" i="29" s="1"/>
  <c r="F8" i="29" s="1"/>
  <c r="D55" i="31"/>
  <c r="F221" i="29"/>
  <c r="F220" i="29" s="1"/>
  <c r="F82" i="29"/>
  <c r="F81" i="29" s="1"/>
  <c r="F78" i="29" s="1"/>
  <c r="F77" i="29" s="1"/>
  <c r="F76" i="29" s="1"/>
  <c r="F75" i="29" s="1"/>
  <c r="F74" i="29" s="1"/>
  <c r="F97" i="29"/>
  <c r="F96" i="29" s="1"/>
  <c r="F95" i="29" s="1"/>
  <c r="F94" i="29" s="1"/>
  <c r="F93" i="29" s="1"/>
  <c r="F92" i="29" s="1"/>
  <c r="F91" i="29" s="1"/>
  <c r="F200" i="29"/>
  <c r="F199" i="29" s="1"/>
  <c r="F196" i="29" s="1"/>
  <c r="F211" i="29"/>
  <c r="F210" i="29" s="1"/>
  <c r="F209" i="29" s="1"/>
  <c r="F208" i="29" s="1"/>
  <c r="F207" i="29" s="1"/>
  <c r="F126" i="29"/>
  <c r="F125" i="29" s="1"/>
  <c r="F124" i="29" s="1"/>
  <c r="F123" i="29" s="1"/>
  <c r="F122" i="29" s="1"/>
  <c r="F121" i="29" s="1"/>
  <c r="F113" i="29" s="1"/>
  <c r="G122" i="50"/>
  <c r="G248" i="50"/>
  <c r="G263" i="50"/>
  <c r="G128" i="50"/>
  <c r="G156" i="50"/>
  <c r="G277" i="50"/>
  <c r="H277" i="50" s="1"/>
  <c r="G105" i="50"/>
  <c r="G22" i="50"/>
  <c r="G13" i="50"/>
  <c r="G232" i="50"/>
  <c r="G258" i="50"/>
  <c r="G254" i="50"/>
  <c r="G180" i="50"/>
  <c r="G183" i="50"/>
  <c r="G187" i="50"/>
  <c r="G137" i="50"/>
  <c r="G141" i="50"/>
  <c r="H141" i="50" s="1"/>
  <c r="D89" i="31" l="1"/>
  <c r="D88" i="31" s="1"/>
  <c r="D87" i="31" s="1"/>
  <c r="H258" i="50"/>
  <c r="G100" i="50"/>
  <c r="H105" i="50"/>
  <c r="G262" i="50"/>
  <c r="H263" i="50"/>
  <c r="G121" i="50"/>
  <c r="H121" i="50" s="1"/>
  <c r="H122" i="50"/>
  <c r="D165" i="31"/>
  <c r="D164" i="31" s="1"/>
  <c r="D163" i="31" s="1"/>
  <c r="H187" i="50"/>
  <c r="D162" i="31"/>
  <c r="D161" i="31" s="1"/>
  <c r="D160" i="31" s="1"/>
  <c r="H183" i="50"/>
  <c r="D92" i="31"/>
  <c r="D91" i="31" s="1"/>
  <c r="D90" i="31" s="1"/>
  <c r="H254" i="50"/>
  <c r="G21" i="50"/>
  <c r="H22" i="50"/>
  <c r="G127" i="50"/>
  <c r="H128" i="50"/>
  <c r="G40" i="50"/>
  <c r="H41" i="50"/>
  <c r="G243" i="50"/>
  <c r="H243" i="50" s="1"/>
  <c r="H248" i="50"/>
  <c r="G12" i="50"/>
  <c r="H13" i="50"/>
  <c r="G155" i="50"/>
  <c r="H156" i="50"/>
  <c r="G111" i="50"/>
  <c r="H112" i="50"/>
  <c r="H190" i="50"/>
  <c r="G189" i="50"/>
  <c r="G145" i="50"/>
  <c r="H146" i="50"/>
  <c r="E22" i="51" s="1"/>
  <c r="E21" i="51" s="1"/>
  <c r="F187" i="29"/>
  <c r="F186" i="29" s="1"/>
  <c r="F185" i="29" s="1"/>
  <c r="F184" i="29" s="1"/>
  <c r="H232" i="50"/>
  <c r="G29" i="50"/>
  <c r="H30" i="50"/>
  <c r="G34" i="50"/>
  <c r="H35" i="50"/>
  <c r="D136" i="31"/>
  <c r="D135" i="31" s="1"/>
  <c r="D134" i="31" s="1"/>
  <c r="H137" i="50"/>
  <c r="H159" i="50"/>
  <c r="D159" i="31"/>
  <c r="D158" i="31" s="1"/>
  <c r="D157" i="31" s="1"/>
  <c r="H180" i="50"/>
  <c r="G140" i="50"/>
  <c r="D139" i="31"/>
  <c r="D138" i="31" s="1"/>
  <c r="D137" i="31" s="1"/>
  <c r="G186" i="50"/>
  <c r="F152" i="29"/>
  <c r="F151" i="29" s="1"/>
  <c r="F150" i="29" s="1"/>
  <c r="G136" i="50"/>
  <c r="F109" i="29"/>
  <c r="F108" i="29" s="1"/>
  <c r="F107" i="29" s="1"/>
  <c r="F106" i="29" s="1"/>
  <c r="F105" i="29" s="1"/>
  <c r="F104" i="29" s="1"/>
  <c r="F103" i="29" s="1"/>
  <c r="F83" i="29" s="1"/>
  <c r="F147" i="29"/>
  <c r="F146" i="29" s="1"/>
  <c r="F145" i="29" s="1"/>
  <c r="G253" i="50"/>
  <c r="F203" i="29"/>
  <c r="F202" i="29" s="1"/>
  <c r="F201" i="29" s="1"/>
  <c r="G179" i="50"/>
  <c r="F149" i="29"/>
  <c r="F148" i="29" s="1"/>
  <c r="G257" i="50"/>
  <c r="F206" i="29"/>
  <c r="F205" i="29" s="1"/>
  <c r="F204" i="29" s="1"/>
  <c r="D26" i="31"/>
  <c r="D25" i="31" s="1"/>
  <c r="G231" i="50"/>
  <c r="G182" i="50"/>
  <c r="H182" i="50" s="1"/>
  <c r="D11" i="31"/>
  <c r="D10" i="31" s="1"/>
  <c r="D20" i="31"/>
  <c r="D19" i="31" s="1"/>
  <c r="D18" i="31" s="1"/>
  <c r="D16" i="31"/>
  <c r="D14" i="31"/>
  <c r="D175" i="31"/>
  <c r="D174" i="31" s="1"/>
  <c r="D169" i="31"/>
  <c r="D168" i="31" s="1"/>
  <c r="D167" i="31" s="1"/>
  <c r="D152" i="31"/>
  <c r="D151" i="31" s="1"/>
  <c r="D150" i="31" s="1"/>
  <c r="D147" i="31"/>
  <c r="D146" i="31" s="1"/>
  <c r="D142" i="31"/>
  <c r="D141" i="31" s="1"/>
  <c r="D116" i="31"/>
  <c r="D115" i="31" s="1"/>
  <c r="D114" i="31" s="1"/>
  <c r="D110" i="31" s="1"/>
  <c r="D101" i="31"/>
  <c r="D100" i="31" s="1"/>
  <c r="D99" i="31" s="1"/>
  <c r="D96" i="31"/>
  <c r="D95" i="31" s="1"/>
  <c r="D94" i="31" s="1"/>
  <c r="D93" i="31" s="1"/>
  <c r="D85" i="31"/>
  <c r="D83" i="31"/>
  <c r="D78" i="31"/>
  <c r="D76" i="31"/>
  <c r="D68" i="31"/>
  <c r="D67" i="31" s="1"/>
  <c r="D66" i="31" s="1"/>
  <c r="D62" i="31"/>
  <c r="D61" i="31" s="1"/>
  <c r="D59" i="31"/>
  <c r="D58" i="31" s="1"/>
  <c r="D54" i="31"/>
  <c r="D53" i="31" s="1"/>
  <c r="D51" i="31"/>
  <c r="D50" i="31" s="1"/>
  <c r="D46" i="31"/>
  <c r="D44" i="31"/>
  <c r="D36" i="31"/>
  <c r="D35" i="31"/>
  <c r="D31" i="31"/>
  <c r="F183" i="29" l="1"/>
  <c r="F182" i="29" s="1"/>
  <c r="F181" i="29" s="1"/>
  <c r="H184" i="29"/>
  <c r="H183" i="29" s="1"/>
  <c r="H182" i="29" s="1"/>
  <c r="H181" i="29" s="1"/>
  <c r="H224" i="29" s="1"/>
  <c r="G256" i="50"/>
  <c r="H256" i="50" s="1"/>
  <c r="H257" i="50"/>
  <c r="G39" i="50"/>
  <c r="H40" i="50"/>
  <c r="E13" i="51" s="1"/>
  <c r="G20" i="50"/>
  <c r="H21" i="50"/>
  <c r="G99" i="50"/>
  <c r="H100" i="50"/>
  <c r="G252" i="50"/>
  <c r="H252" i="50" s="1"/>
  <c r="H253" i="50"/>
  <c r="G185" i="50"/>
  <c r="H185" i="50" s="1"/>
  <c r="H186" i="50"/>
  <c r="G120" i="50"/>
  <c r="G139" i="50"/>
  <c r="H139" i="50" s="1"/>
  <c r="H140" i="50"/>
  <c r="G126" i="50"/>
  <c r="H127" i="50"/>
  <c r="G261" i="50"/>
  <c r="H262" i="50"/>
  <c r="G242" i="50"/>
  <c r="H189" i="50"/>
  <c r="G154" i="50"/>
  <c r="H155" i="50"/>
  <c r="G110" i="50"/>
  <c r="H111" i="50"/>
  <c r="G11" i="50"/>
  <c r="D10" i="51" s="1"/>
  <c r="D9" i="51" s="1"/>
  <c r="D36" i="51" s="1"/>
  <c r="H12" i="50"/>
  <c r="G144" i="50"/>
  <c r="H145" i="50"/>
  <c r="G230" i="50"/>
  <c r="H231" i="50"/>
  <c r="G28" i="50"/>
  <c r="H28" i="50" s="1"/>
  <c r="H29" i="50"/>
  <c r="G33" i="50"/>
  <c r="H34" i="50"/>
  <c r="G135" i="50"/>
  <c r="H135" i="50" s="1"/>
  <c r="H136" i="50"/>
  <c r="G178" i="50"/>
  <c r="H178" i="50" s="1"/>
  <c r="H179" i="50"/>
  <c r="F195" i="29"/>
  <c r="F194" i="29" s="1"/>
  <c r="F193" i="29" s="1"/>
  <c r="F192" i="29" s="1"/>
  <c r="F191" i="29" s="1"/>
  <c r="G177" i="50"/>
  <c r="F144" i="29"/>
  <c r="F143" i="29" s="1"/>
  <c r="F142" i="29" s="1"/>
  <c r="F141" i="29" s="1"/>
  <c r="F133" i="29" s="1"/>
  <c r="D34" i="31"/>
  <c r="D33" i="31" s="1"/>
  <c r="D29" i="31"/>
  <c r="D24" i="31" s="1"/>
  <c r="D23" i="31" s="1"/>
  <c r="D30" i="31"/>
  <c r="D28" i="31" s="1"/>
  <c r="D13" i="31"/>
  <c r="C9" i="34"/>
  <c r="D156" i="31"/>
  <c r="D155" i="31" s="1"/>
  <c r="D98" i="31"/>
  <c r="D140" i="31"/>
  <c r="D43" i="31"/>
  <c r="D82" i="31"/>
  <c r="D166" i="31"/>
  <c r="D133" i="31"/>
  <c r="D145" i="31"/>
  <c r="D144" i="31" s="1"/>
  <c r="D149" i="31"/>
  <c r="D173" i="31"/>
  <c r="D172" i="31" s="1"/>
  <c r="D171" i="31" s="1"/>
  <c r="G134" i="50" l="1"/>
  <c r="G133" i="50" s="1"/>
  <c r="G98" i="50"/>
  <c r="H99" i="50"/>
  <c r="G260" i="50"/>
  <c r="H260" i="50" s="1"/>
  <c r="H261" i="50"/>
  <c r="G125" i="50"/>
  <c r="H125" i="50" s="1"/>
  <c r="H126" i="50"/>
  <c r="G38" i="50"/>
  <c r="H39" i="50"/>
  <c r="G119" i="50"/>
  <c r="H120" i="50"/>
  <c r="G19" i="50"/>
  <c r="H20" i="50"/>
  <c r="E11" i="51" s="1"/>
  <c r="G241" i="50"/>
  <c r="H242" i="50"/>
  <c r="G10" i="50"/>
  <c r="H11" i="50"/>
  <c r="E10" i="51" s="1"/>
  <c r="G153" i="50"/>
  <c r="H154" i="50"/>
  <c r="G109" i="50"/>
  <c r="H110" i="50"/>
  <c r="H144" i="50"/>
  <c r="G229" i="50"/>
  <c r="H230" i="50"/>
  <c r="H33" i="50"/>
  <c r="G27" i="50"/>
  <c r="H134" i="50"/>
  <c r="G176" i="50"/>
  <c r="H177" i="50"/>
  <c r="D81" i="31"/>
  <c r="D80" i="31" s="1"/>
  <c r="D9" i="31"/>
  <c r="D8" i="31" s="1"/>
  <c r="D154" i="31"/>
  <c r="D42" i="31"/>
  <c r="D41" i="31" s="1"/>
  <c r="D22" i="31"/>
  <c r="D132" i="31"/>
  <c r="D131" i="31" s="1"/>
  <c r="G18" i="50" l="1"/>
  <c r="H19" i="50"/>
  <c r="H38" i="50"/>
  <c r="G118" i="50"/>
  <c r="H119" i="50"/>
  <c r="G97" i="50"/>
  <c r="H98" i="50"/>
  <c r="G240" i="50"/>
  <c r="H241" i="50"/>
  <c r="H109" i="50"/>
  <c r="G9" i="50"/>
  <c r="H10" i="50"/>
  <c r="H9" i="50" s="1"/>
  <c r="G152" i="50"/>
  <c r="H153" i="50"/>
  <c r="H229" i="50"/>
  <c r="G228" i="50"/>
  <c r="H27" i="50"/>
  <c r="E12" i="51" s="1"/>
  <c r="E9" i="51" s="1"/>
  <c r="G132" i="50"/>
  <c r="H133" i="50"/>
  <c r="G175" i="50"/>
  <c r="H176" i="50"/>
  <c r="H97" i="50" l="1"/>
  <c r="G96" i="50"/>
  <c r="H96" i="50" s="1"/>
  <c r="G117" i="50"/>
  <c r="H118" i="50"/>
  <c r="H18" i="50"/>
  <c r="H8" i="50" s="1"/>
  <c r="H240" i="50"/>
  <c r="G239" i="50"/>
  <c r="H152" i="50"/>
  <c r="G143" i="50"/>
  <c r="H143" i="50" s="1"/>
  <c r="G8" i="50"/>
  <c r="G227" i="50"/>
  <c r="H228" i="50"/>
  <c r="G131" i="50"/>
  <c r="H132" i="50"/>
  <c r="G174" i="50"/>
  <c r="H175" i="50"/>
  <c r="H117" i="50" l="1"/>
  <c r="H239" i="50"/>
  <c r="G238" i="50"/>
  <c r="H238" i="50" s="1"/>
  <c r="H227" i="50"/>
  <c r="G226" i="50"/>
  <c r="H226" i="50" s="1"/>
  <c r="H131" i="50"/>
  <c r="G108" i="50"/>
  <c r="H108" i="50" s="1"/>
  <c r="H174" i="50"/>
  <c r="G165" i="50"/>
  <c r="H165" i="50" s="1"/>
  <c r="C19" i="34"/>
  <c r="G273" i="50" l="1"/>
  <c r="D75" i="31" l="1"/>
  <c r="D74" i="31" s="1"/>
  <c r="D73" i="31" s="1"/>
  <c r="H273" i="50"/>
  <c r="F219" i="29"/>
  <c r="F218" i="29" s="1"/>
  <c r="F217" i="29" s="1"/>
  <c r="F216" i="29" s="1"/>
  <c r="F215" i="29" s="1"/>
  <c r="F214" i="29" s="1"/>
  <c r="F213" i="29" s="1"/>
  <c r="F212" i="29" s="1"/>
  <c r="F224" i="29" s="1"/>
  <c r="G272" i="50"/>
  <c r="G271" i="50" l="1"/>
  <c r="H272" i="50"/>
  <c r="D71" i="31"/>
  <c r="D70" i="31" s="1"/>
  <c r="D177" i="31" s="1"/>
  <c r="D72" i="31"/>
  <c r="G270" i="50" l="1"/>
  <c r="H271" i="50"/>
  <c r="G269" i="50" l="1"/>
  <c r="H270" i="50"/>
  <c r="G268" i="50" l="1"/>
  <c r="H269" i="50"/>
  <c r="E35" i="51" s="1"/>
  <c r="E34" i="51" s="1"/>
  <c r="E36" i="51" s="1"/>
  <c r="G267" i="50" l="1"/>
  <c r="H268" i="50"/>
  <c r="F13" i="19" l="1"/>
  <c r="H267" i="50"/>
  <c r="G266" i="50"/>
  <c r="G284" i="50" l="1"/>
  <c r="H266" i="50"/>
  <c r="H284" i="50" l="1"/>
  <c r="F226" i="29"/>
</calcChain>
</file>

<file path=xl/sharedStrings.xml><?xml version="1.0" encoding="utf-8"?>
<sst xmlns="http://schemas.openxmlformats.org/spreadsheetml/2006/main" count="1636" uniqueCount="312">
  <si>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</si>
  <si>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</si>
  <si>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</si>
  <si>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</si>
  <si>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</si>
  <si>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</si>
  <si>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</si>
  <si>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</si>
  <si>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</si>
  <si>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</si>
  <si>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</si>
  <si>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</si>
  <si>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</si>
  <si>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</si>
  <si>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</si>
  <si>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</si>
  <si>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</si>
  <si>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</si>
  <si>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</si>
  <si>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</si>
  <si>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</si>
  <si>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</si>
  <si>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</si>
  <si>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</si>
  <si>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</si>
  <si>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</si>
  <si>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</si>
  <si>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</si>
  <si>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</si>
  <si>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</si>
  <si>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</si>
  <si>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</si>
  <si>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</si>
  <si>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</si>
  <si>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</si>
  <si>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</si>
  <si>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</si>
  <si>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</si>
  <si>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</si>
  <si>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</si>
  <si>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</si>
  <si>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</si>
  <si>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</si>
  <si>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</si>
  <si>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</si>
  <si>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</si>
  <si>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</si>
  <si>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</si>
  <si>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</si>
  <si>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</si>
  <si>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</si>
  <si>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</si>
  <si>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</si>
  <si>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</si>
  <si>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</si>
  <si>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</si>
  <si>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</si>
  <si>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</si>
  <si>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</si>
  <si>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</si>
  <si>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</si>
  <si>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01 05 02 01 01 0000 510</t>
  </si>
  <si>
    <t>01 05 02 01 01 0000 610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</si>
  <si>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</si>
  <si>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</si>
  <si>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</si>
  <si>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</si>
  <si>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</si>
  <si>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</si>
  <si>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</si>
  <si>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</si>
  <si>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</si>
  <si>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</si>
  <si>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</si>
  <si>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</si>
  <si>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</si>
  <si>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</si>
  <si>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</si>
  <si>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</si>
  <si>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</si>
  <si>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</si>
  <si>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</si>
  <si>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</si>
  <si>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</si>
  <si>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</si>
  <si>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</si>
  <si>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</si>
  <si>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</si>
  <si>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</si>
  <si>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</si>
  <si>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</si>
  <si>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</si>
  <si>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</si>
  <si>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</si>
  <si>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</si>
  <si>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</si>
  <si>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</si>
  <si>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</si>
  <si>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</si>
  <si>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</si>
  <si>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</si>
  <si>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</si>
  <si>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</si>
  <si>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</si>
  <si>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</si>
  <si>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</si>
  <si>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</si>
  <si>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</si>
  <si>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</si>
  <si>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</si>
  <si>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</si>
  <si>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</si>
  <si>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</si>
  <si>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</si>
  <si>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</si>
  <si>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</si>
  <si>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</si>
  <si>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</si>
  <si>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</si>
  <si>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</si>
  <si>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</si>
  <si>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</si>
  <si>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</si>
  <si>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</si>
  <si>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</si>
  <si>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</si>
  <si>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</si>
  <si>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</si>
  <si>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</si>
  <si>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</si>
  <si>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</si>
  <si>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</si>
  <si>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</si>
  <si>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</si>
  <si>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</si>
  <si>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</si>
  <si>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</si>
  <si>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</si>
  <si>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</si>
  <si>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</si>
  <si>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</si>
  <si>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</si>
  <si>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</si>
  <si>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</si>
  <si>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</si>
  <si>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</si>
  <si>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</si>
  <si>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</si>
  <si>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</si>
  <si>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</si>
  <si>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</si>
  <si>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</si>
  <si>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</si>
  <si>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</si>
  <si>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</si>
  <si>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</si>
  <si>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</si>
  <si>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</si>
  <si>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</si>
  <si>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</si>
  <si>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</si>
  <si>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</si>
  <si>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</si>
  <si>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</si>
  <si>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</si>
  <si>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</si>
  <si>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</si>
  <si>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</si>
  <si>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</si>
  <si>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</si>
  <si>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</si>
  <si>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</si>
  <si>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</si>
  <si>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</si>
  <si>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</si>
  <si>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</si>
  <si>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</si>
  <si>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</si>
  <si>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</si>
  <si>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</si>
  <si>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</si>
  <si>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</si>
  <si>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</si>
  <si>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</si>
  <si>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</si>
  <si>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</si>
  <si>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</si>
  <si>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</si>
  <si>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</si>
  <si>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</si>
  <si>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</si>
  <si>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</si>
  <si>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</si>
  <si>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</si>
  <si>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</si>
  <si>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</si>
  <si>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</si>
  <si>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</si>
  <si>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</si>
  <si>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</si>
  <si>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</si>
  <si>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</si>
  <si>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</si>
  <si>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</si>
  <si>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</si>
  <si>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</si>
  <si>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</si>
  <si>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</si>
  <si>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</si>
  <si>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</si>
  <si>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</si>
  <si>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</si>
  <si>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</si>
  <si>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</si>
  <si>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</si>
  <si>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</si>
  <si>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</si>
  <si>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</si>
  <si>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</si>
  <si>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</si>
  <si>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</si>
  <si>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</si>
  <si>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</si>
  <si>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</si>
  <si>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</si>
  <si>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2.8.</t>
  </si>
  <si>
    <t>2.9.</t>
  </si>
  <si>
    <t xml:space="preserve">  транспортного налога с физических лиц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</si>
  <si>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</si>
  <si>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</si>
  <si>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</si>
  <si>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</si>
  <si>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</si>
  <si>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</si>
  <si>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</si>
  <si>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</si>
  <si>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Источники внутреннего финансирования дефицита бюджета сельского поселения Светлый на 2021 год</t>
  </si>
  <si>
    <t>2.2.</t>
  </si>
  <si>
    <t>2.5.</t>
  </si>
  <si>
    <t>2.6.</t>
  </si>
  <si>
    <t xml:space="preserve">  транспортного налога с организаций</t>
  </si>
  <si>
    <t>8.</t>
  </si>
  <si>
    <t>9.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</si>
  <si>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</si>
  <si>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</si>
  <si>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Смета доходов и расходов муниципального дорожного фонда сельского поселения Светлый на 2021 год</t>
  </si>
  <si>
    <t>Ведомственная структура расходов бюджета сельского поселения Светлый на 2021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</si>
  <si>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2021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</si>
  <si>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2021 год</t>
  </si>
  <si>
    <t>Муниципальная программа «Развитие и содержание дорожно-транспортной системы на территории сельского поселения Светлый  2017-2023 годы»</t>
  </si>
  <si>
    <t xml:space="preserve">Муниципальная программа «Совершенствование муниципального управления в сельском поселении Светлый на 2016-2023 годы»   </t>
  </si>
  <si>
    <t>Муниципальная программа "Совершенствование муниципального управления сельского поселения Светлый на 2016 -2023 годы"</t>
  </si>
  <si>
    <t>Муниципальная программа «Управление муниципальным  имуществом в  сельском поселении Светлый на 2016-2023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</si>
  <si>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</si>
  <si>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2016-2023 годах»</t>
  </si>
  <si>
    <t>Муниципальная программа "Благоустройство территории сельского поселения Светлый на 2016-2023 годы"</t>
  </si>
  <si>
    <t>Муниципальная программа "Обеспечение экологической безопасности сельского поселения Светлый на 2016-2023 годы"</t>
  </si>
  <si>
    <t>Муниципальная программа «Развитие спорта, культуры  и библиотечного дела в сельском поселении Светлый на 2019-2023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</si>
  <si>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</si>
  <si>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</si>
  <si>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</si>
  <si>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</si>
  <si>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</si>
  <si>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Муниципальная программа «Содействие занятости населения в сельском поселении Светлый на 2021-2023 годы»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</si>
  <si>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</si>
  <si>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</si>
  <si>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</si>
  <si>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</si>
  <si>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</si>
  <si>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</si>
  <si>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</si>
  <si>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</si>
  <si>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</si>
  <si>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</si>
  <si>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</si>
  <si>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</si>
  <si>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</si>
  <si>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</si>
  <si>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</si>
  <si>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</si>
  <si>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</si>
  <si>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</si>
  <si>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</si>
  <si>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</si>
  <si>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</si>
  <si>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</si>
  <si>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Приложение 3                                     к решению Совета депутатов сельского поселения Светлый         от 28.12.2020 № 122</t>
  </si>
  <si>
    <t>Приложение 7                                                          к решению Совета депутатов сельского поселения Светлый                                                от 28.12.2020 № 122</t>
  </si>
  <si>
    <t>Приложение 9                                    к решению Совета депутатов сельского поселения Светлый         от 28.12.2020 № 122</t>
  </si>
  <si>
    <t>Приложение №11                                                             к решению Совета депутатов сельского поселения Светлый                                                   от 28.12.2020 № 122</t>
  </si>
  <si>
    <t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28.12.2020 № 122</t>
  </si>
  <si>
    <t>Утверждено решением Совета депутатов сельского поселения Светлый от 28.12.2020 № 122</t>
  </si>
  <si>
    <t>Уточнение</t>
  </si>
  <si>
    <t>Уточненный план</t>
  </si>
  <si>
    <t>Закупка энергетических ресурсов</t>
  </si>
  <si>
    <t>7600299990</t>
  </si>
  <si>
    <t>Приложение 5                                         к решению Совета депутатов сельского поселения Светлый         от 28.12.2020 № 122</t>
  </si>
  <si>
    <t>Распределение бюджетных ассигнований по разделам, подразделам классификации расходов бюджета сельского поселения Светлый на 20201 год</t>
  </si>
  <si>
    <t>Приложение 1                                     к решению Совета депутатов сельского поселения Светлый         от 00.00.2021 № 00</t>
  </si>
  <si>
    <t>Приложение 2                                         к решению Совета депутатов сельского поселения Светлый         от 00.00.2021 № 00</t>
  </si>
  <si>
    <t>Приложение 3                                                          к решению Совета депутатов сельского поселения Светлый                                                от 00.00.2021 №00</t>
  </si>
  <si>
    <t>Приложение 4                                    к решению Совета депутатов сельского поселения Светлый         от 00.00.2021 № 00</t>
  </si>
  <si>
    <t>Приложение №5                                                             к решению Совета депутатов сельского поселения Светлый                                                   от 00.00.2021 № 00</t>
  </si>
  <si>
    <t>Приложение 6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00.00.2021 № 00</t>
  </si>
  <si>
    <t xml:space="preserve">         приобретение дорожно-эксплуатационной техники и другого имущества, дополнительного оборудования, ремонт, обслуживание и содержание для дорожно-эксплуатационной техники,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</si>
  <si>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Приложение 16                                                            к  решению Совета депутатов                   сельского поселения Светлый                                                   от 28.12.2020 № 122</t>
  </si>
  <si>
    <t>Источники внутреннего финансирования дефицита бюджета сельского поселения Светлый на 2022-2023 годы</t>
  </si>
  <si>
    <t>Сумма на</t>
  </si>
  <si>
    <t>2022 год</t>
  </si>
  <si>
    <t>2023 год</t>
  </si>
  <si>
    <t>Приложение 16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28.12.2020 № 122</t>
  </si>
  <si>
    <t>Приложение 7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00.00.2021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</si>
</sst>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000"/>
    <numFmt numFmtId="173" formatCode="#,##0.0;[Red]\-#,##0.0;0.0"/>
    <numFmt numFmtId="174" formatCode="0.0"/>
    <numFmt numFmtId="175" formatCode="0000000000"/>
    <numFmt numFmtId="176" formatCode="#,##0.0_ ;[Red]\-#,##0.0\ "/>
    <numFmt numFmtId="177" formatCode="#,##0.000;[Red]\-#,##0.000;0.000"/>
    <numFmt numFmtId="178" formatCode="000.0;;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13" fillId="3" borderId="4">
      <alignment horizontal="left" vertical="top" wrapText="1"/>
    </xf>
    <xf numFmtId="0" fontId="2" fillId="0" borderId="0"/>
  </cellStyleXfs>
  <cellXfs count="183">
    <xf numFmtId="0" fontId="0" fillId="0" borderId="0" xfId="0"/>
    <xf numFmtId="0" fontId="3" fillId="0" borderId="0" xfId="0" applyFont="1"/>
    <xf numFmtId="0" fontId="12" fillId="0" borderId="1" xfId="0" applyFont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174" fontId="1" fillId="0" borderId="0" xfId="0" applyNumberFormat="1" applyFont="1"/>
    <xf numFmtId="0" fontId="12" fillId="0" borderId="0" xfId="0" applyFont="1" applyAlignment="1">
      <alignment wrapText="1"/>
    </xf>
    <xf numFmtId="17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173" fontId="5" fillId="4" borderId="1" xfId="5" applyNumberFormat="1" applyFont="1" applyFill="1" applyBorder="1" applyAlignment="1" applyProtection="1">
      <alignment horizontal="center" vertical="center"/>
      <protection hidden="1"/>
    </xf>
    <xf numFmtId="49" fontId="5" fillId="4" borderId="1" xfId="5" applyNumberFormat="1" applyFont="1" applyFill="1" applyBorder="1" applyAlignment="1" applyProtection="1">
      <alignment horizontal="center" vertical="center"/>
      <protection hidden="1"/>
    </xf>
    <xf numFmtId="165" fontId="12" fillId="0" borderId="1" xfId="0" applyNumberFormat="1" applyFont="1" applyFill="1" applyBorder="1" applyAlignment="1">
      <alignment horizontal="center" vertical="center"/>
    </xf>
    <xf numFmtId="169" fontId="5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Alignment="1">
      <alignment horizontal="justify"/>
    </xf>
    <xf numFmtId="0" fontId="11" fillId="0" borderId="0" xfId="0" applyFont="1" applyFill="1"/>
    <xf numFmtId="169" fontId="6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6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6" fillId="5" borderId="1" xfId="5" applyNumberFormat="1" applyFont="1" applyFill="1" applyBorder="1" applyAlignment="1" applyProtection="1">
      <alignment horizontal="center" vertical="center"/>
      <protection hidden="1"/>
    </xf>
    <xf numFmtId="49" fontId="6" fillId="5" borderId="1" xfId="5" applyNumberFormat="1" applyFont="1" applyFill="1" applyBorder="1" applyAlignment="1" applyProtection="1">
      <alignment horizontal="center" vertical="center"/>
      <protection hidden="1"/>
    </xf>
    <xf numFmtId="170" fontId="6" fillId="5" borderId="1" xfId="5" applyNumberFormat="1" applyFont="1" applyFill="1" applyBorder="1" applyAlignment="1" applyProtection="1">
      <alignment horizontal="center" vertical="center"/>
      <protection hidden="1"/>
    </xf>
    <xf numFmtId="173" fontId="6" fillId="5" borderId="1" xfId="5" applyNumberFormat="1" applyFont="1" applyFill="1" applyBorder="1" applyAlignment="1" applyProtection="1">
      <alignment horizontal="center" vertical="center"/>
      <protection hidden="1"/>
    </xf>
    <xf numFmtId="171" fontId="5" fillId="4" borderId="1" xfId="5" applyNumberFormat="1" applyFont="1" applyFill="1" applyBorder="1" applyAlignment="1" applyProtection="1">
      <alignment horizontal="center" vertical="center"/>
      <protection hidden="1"/>
    </xf>
    <xf numFmtId="170" fontId="5" fillId="4" borderId="1" xfId="5" applyNumberFormat="1" applyFont="1" applyFill="1" applyBorder="1" applyAlignment="1" applyProtection="1">
      <alignment horizontal="center" vertical="center"/>
      <protection hidden="1"/>
    </xf>
    <xf numFmtId="176" fontId="9" fillId="0" borderId="0" xfId="0" applyNumberFormat="1" applyFont="1" applyFill="1"/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49" fontId="6" fillId="0" borderId="1" xfId="5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5" fillId="0" borderId="0" xfId="1" applyNumberFormat="1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0" borderId="1" xfId="5" applyNumberFormat="1" applyFont="1" applyFill="1" applyBorder="1" applyAlignment="1" applyProtection="1">
      <alignment horizontal="center" vertical="center"/>
      <protection hidden="1"/>
    </xf>
    <xf numFmtId="49" fontId="5" fillId="0" borderId="1" xfId="5" applyNumberFormat="1" applyFont="1" applyFill="1" applyBorder="1" applyAlignment="1" applyProtection="1">
      <alignment horizontal="center" vertical="center"/>
      <protection hidden="1"/>
    </xf>
    <xf numFmtId="170" fontId="5" fillId="0" borderId="1" xfId="5" applyNumberFormat="1" applyFont="1" applyFill="1" applyBorder="1" applyAlignment="1" applyProtection="1">
      <alignment horizontal="center" vertical="center"/>
      <protection hidden="1"/>
    </xf>
    <xf numFmtId="173" fontId="5" fillId="0" borderId="1" xfId="5" applyNumberFormat="1" applyFont="1" applyFill="1" applyBorder="1" applyAlignment="1" applyProtection="1">
      <alignment horizontal="center" vertical="center"/>
      <protection hidden="1"/>
    </xf>
    <xf numFmtId="168" fontId="5" fillId="0" borderId="1" xfId="5" applyNumberFormat="1" applyFont="1" applyFill="1" applyBorder="1" applyAlignment="1" applyProtection="1">
      <alignment horizontal="center" vertical="center"/>
      <protection hidden="1"/>
    </xf>
    <xf numFmtId="169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173" fontId="9" fillId="0" borderId="1" xfId="0" applyNumberFormat="1" applyFont="1" applyFill="1" applyBorder="1" applyAlignment="1">
      <alignment horizontal="center" vertical="center"/>
    </xf>
    <xf numFmtId="169" fontId="5" fillId="0" borderId="1" xfId="5" applyNumberFormat="1" applyFont="1" applyFill="1" applyBorder="1" applyAlignment="1" applyProtection="1">
      <alignment horizontal="justify" wrapText="1"/>
      <protection hidden="1"/>
    </xf>
    <xf numFmtId="167" fontId="5" fillId="0" borderId="1" xfId="5" applyNumberFormat="1" applyFont="1" applyFill="1" applyBorder="1" applyAlignment="1" applyProtection="1">
      <alignment horizontal="center"/>
      <protection hidden="1"/>
    </xf>
    <xf numFmtId="173" fontId="5" fillId="0" borderId="1" xfId="5" applyNumberFormat="1" applyFont="1" applyFill="1" applyBorder="1" applyAlignment="1" applyProtection="1">
      <alignment horizontal="center"/>
      <protection hidden="1"/>
    </xf>
    <xf numFmtId="175" fontId="5" fillId="0" borderId="1" xfId="1" applyNumberFormat="1" applyFont="1" applyFill="1" applyBorder="1" applyAlignment="1" applyProtection="1">
      <alignment horizontal="center" vertical="center"/>
      <protection hidden="1"/>
    </xf>
    <xf numFmtId="49" fontId="5" fillId="4" borderId="1" xfId="5" applyNumberFormat="1" applyFont="1" applyFill="1" applyBorder="1" applyAlignment="1" applyProtection="1">
      <alignment horizontal="center" vertical="center" wrapText="1"/>
      <protection hidden="1"/>
    </xf>
    <xf numFmtId="173" fontId="11" fillId="5" borderId="1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Alignment="1">
      <alignment horizontal="center"/>
    </xf>
    <xf numFmtId="166" fontId="5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4" fillId="5" borderId="1" xfId="5" applyNumberFormat="1" applyFont="1" applyFill="1" applyBorder="1" applyAlignment="1" applyProtection="1">
      <alignment horizontal="center" vertical="center"/>
      <protection hidden="1"/>
    </xf>
    <xf numFmtId="173" fontId="6" fillId="5" borderId="1" xfId="9" applyNumberFormat="1" applyFont="1" applyFill="1" applyBorder="1" applyAlignment="1" applyProtection="1">
      <alignment horizontal="center" vertical="center"/>
      <protection hidden="1"/>
    </xf>
    <xf numFmtId="175" fontId="5" fillId="4" borderId="1" xfId="1" applyNumberFormat="1" applyFont="1" applyFill="1" applyBorder="1" applyAlignment="1" applyProtection="1">
      <alignment horizontal="center" vertical="center"/>
      <protection hidden="1"/>
    </xf>
    <xf numFmtId="173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justify"/>
    </xf>
    <xf numFmtId="175" fontId="5" fillId="0" borderId="1" xfId="11" applyNumberFormat="1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174" fontId="9" fillId="0" borderId="1" xfId="0" applyNumberFormat="1" applyFont="1" applyFill="1" applyBorder="1" applyAlignment="1">
      <alignment horizontal="center" vertical="center" wrapText="1"/>
    </xf>
    <xf numFmtId="177" fontId="5" fillId="0" borderId="1" xfId="5" applyNumberFormat="1" applyFont="1" applyFill="1" applyBorder="1" applyAlignment="1" applyProtection="1">
      <alignment horizontal="center" vertical="center"/>
      <protection hidden="1"/>
    </xf>
    <xf numFmtId="173" fontId="5" fillId="5" borderId="1" xfId="5" applyNumberFormat="1" applyFont="1" applyFill="1" applyBorder="1" applyAlignment="1" applyProtection="1">
      <alignment horizontal="center" vertical="center"/>
      <protection hidden="1"/>
    </xf>
    <xf numFmtId="166" fontId="6" fillId="5" borderId="1" xfId="5" applyNumberFormat="1" applyFont="1" applyFill="1" applyBorder="1" applyAlignment="1" applyProtection="1">
      <alignment horizontal="justify" vertical="center" wrapText="1"/>
      <protection hidden="1"/>
    </xf>
    <xf numFmtId="169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5" borderId="1" xfId="5" applyNumberFormat="1" applyFont="1" applyFill="1" applyBorder="1" applyAlignment="1" applyProtection="1">
      <alignment horizontal="center" vertical="center"/>
      <protection hidden="1"/>
    </xf>
    <xf numFmtId="170" fontId="5" fillId="5" borderId="1" xfId="5" applyNumberFormat="1" applyFont="1" applyFill="1" applyBorder="1" applyAlignment="1" applyProtection="1">
      <alignment horizontal="center" vertical="center"/>
      <protection hidden="1"/>
    </xf>
    <xf numFmtId="166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5" fillId="5" borderId="1" xfId="5" applyNumberFormat="1" applyFont="1" applyFill="1" applyBorder="1" applyAlignment="1" applyProtection="1">
      <alignment horizontal="center" vertical="center"/>
      <protection hidden="1"/>
    </xf>
    <xf numFmtId="168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5" fillId="5" borderId="1" xfId="5" applyNumberFormat="1" applyFont="1" applyFill="1" applyBorder="1" applyAlignment="1" applyProtection="1">
      <alignment horizontal="center" vertical="center"/>
      <protection hidden="1"/>
    </xf>
    <xf numFmtId="173" fontId="9" fillId="5" borderId="1" xfId="0" applyNumberFormat="1" applyFont="1" applyFill="1" applyBorder="1" applyAlignment="1">
      <alignment horizontal="center" vertical="center" wrapText="1"/>
    </xf>
    <xf numFmtId="175" fontId="5" fillId="5" borderId="1" xfId="1" applyNumberFormat="1" applyFont="1" applyFill="1" applyBorder="1" applyAlignment="1" applyProtection="1">
      <alignment horizontal="center" vertical="center"/>
      <protection hidden="1"/>
    </xf>
    <xf numFmtId="168" fontId="5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6" borderId="1" xfId="5" applyNumberFormat="1" applyFont="1" applyFill="1" applyBorder="1" applyAlignment="1" applyProtection="1">
      <alignment horizontal="center" vertical="center"/>
      <protection hidden="1"/>
    </xf>
    <xf numFmtId="170" fontId="5" fillId="6" borderId="1" xfId="5" applyNumberFormat="1" applyFont="1" applyFill="1" applyBorder="1" applyAlignment="1" applyProtection="1">
      <alignment horizontal="center" vertical="center"/>
      <protection hidden="1"/>
    </xf>
    <xf numFmtId="173" fontId="5" fillId="6" borderId="1" xfId="5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3" fontId="9" fillId="0" borderId="1" xfId="0" applyNumberFormat="1" applyFont="1" applyFill="1" applyBorder="1" applyAlignment="1">
      <alignment horizontal="center" vertical="center" wrapText="1"/>
    </xf>
    <xf numFmtId="168" fontId="5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9" fillId="5" borderId="1" xfId="0" applyNumberFormat="1" applyFont="1" applyFill="1" applyBorder="1" applyAlignment="1">
      <alignment horizontal="center" vertical="center" wrapText="1"/>
    </xf>
    <xf numFmtId="175" fontId="5" fillId="0" borderId="1" xfId="11" applyNumberFormat="1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>
      <alignment horizontal="justify"/>
    </xf>
    <xf numFmtId="0" fontId="9" fillId="6" borderId="1" xfId="0" applyFont="1" applyFill="1" applyBorder="1"/>
    <xf numFmtId="0" fontId="11" fillId="6" borderId="1" xfId="0" applyFont="1" applyFill="1" applyBorder="1"/>
    <xf numFmtId="173" fontId="11" fillId="6" borderId="1" xfId="0" applyNumberFormat="1" applyFont="1" applyFill="1" applyBorder="1" applyAlignment="1">
      <alignment horizontal="center"/>
    </xf>
    <xf numFmtId="177" fontId="5" fillId="4" borderId="1" xfId="5" applyNumberFormat="1" applyFont="1" applyFill="1" applyBorder="1" applyAlignment="1" applyProtection="1">
      <alignment horizontal="center" vertical="center"/>
      <protection hidden="1"/>
    </xf>
    <xf numFmtId="49" fontId="5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2" borderId="1" xfId="5" applyNumberFormat="1" applyFont="1" applyFill="1" applyBorder="1" applyAlignment="1" applyProtection="1">
      <alignment horizontal="center" vertical="center"/>
      <protection hidden="1"/>
    </xf>
    <xf numFmtId="49" fontId="5" fillId="2" borderId="1" xfId="5" applyNumberFormat="1" applyFont="1" applyFill="1" applyBorder="1" applyAlignment="1" applyProtection="1">
      <alignment horizontal="center" vertical="center"/>
      <protection hidden="1"/>
    </xf>
    <xf numFmtId="170" fontId="5" fillId="2" borderId="1" xfId="5" applyNumberFormat="1" applyFont="1" applyFill="1" applyBorder="1" applyAlignment="1" applyProtection="1">
      <alignment horizontal="center" vertical="center"/>
      <protection hidden="1"/>
    </xf>
    <xf numFmtId="177" fontId="5" fillId="2" borderId="1" xfId="5" applyNumberFormat="1" applyFont="1" applyFill="1" applyBorder="1" applyAlignment="1" applyProtection="1">
      <alignment horizontal="center" vertical="center"/>
      <protection hidden="1"/>
    </xf>
    <xf numFmtId="178" fontId="5" fillId="4" borderId="1" xfId="5" applyNumberFormat="1" applyFont="1" applyFill="1" applyBorder="1" applyAlignment="1" applyProtection="1">
      <alignment horizontal="center" vertical="center"/>
      <protection hidden="1"/>
    </xf>
    <xf numFmtId="178" fontId="9" fillId="0" borderId="1" xfId="0" applyNumberFormat="1" applyFont="1" applyFill="1" applyBorder="1" applyAlignment="1">
      <alignment horizontal="center"/>
    </xf>
    <xf numFmtId="173" fontId="15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4" fontId="11" fillId="0" borderId="1" xfId="0" applyNumberFormat="1" applyFont="1" applyBorder="1" applyAlignment="1">
      <alignment horizontal="center"/>
    </xf>
    <xf numFmtId="174" fontId="11" fillId="0" borderId="1" xfId="0" applyNumberFormat="1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vertical="center" wrapText="1"/>
    </xf>
    <xf numFmtId="0" fontId="18" fillId="2" borderId="1" xfId="5" applyNumberFormat="1" applyFont="1" applyFill="1" applyBorder="1" applyAlignment="1" applyProtection="1">
      <alignment horizontal="center" vertical="center"/>
      <protection hidden="1"/>
    </xf>
    <xf numFmtId="0" fontId="19" fillId="2" borderId="1" xfId="5" applyNumberFormat="1" applyFont="1" applyFill="1" applyBorder="1" applyAlignment="1" applyProtection="1">
      <alignment horizontal="justify"/>
      <protection hidden="1"/>
    </xf>
    <xf numFmtId="0" fontId="19" fillId="2" borderId="1" xfId="5" applyNumberFormat="1" applyFont="1" applyFill="1" applyBorder="1" applyAlignment="1" applyProtection="1">
      <protection hidden="1"/>
    </xf>
    <xf numFmtId="0" fontId="18" fillId="2" borderId="1" xfId="5" applyNumberFormat="1" applyFont="1" applyFill="1" applyBorder="1" applyAlignment="1" applyProtection="1">
      <protection hidden="1"/>
    </xf>
    <xf numFmtId="173" fontId="18" fillId="2" borderId="1" xfId="5" applyNumberFormat="1" applyFont="1" applyFill="1" applyBorder="1" applyAlignment="1" applyProtection="1">
      <alignment horizontal="center"/>
      <protection hidden="1"/>
    </xf>
    <xf numFmtId="174" fontId="5" fillId="4" borderId="1" xfId="5" applyNumberFormat="1" applyFont="1" applyFill="1" applyBorder="1" applyAlignment="1" applyProtection="1">
      <alignment horizontal="center" vertical="center"/>
      <protection hidden="1"/>
    </xf>
    <xf numFmtId="174" fontId="5" fillId="0" borderId="1" xfId="0" applyNumberFormat="1" applyFont="1" applyFill="1" applyBorder="1" applyAlignment="1">
      <alignment horizontal="center" vertical="center"/>
    </xf>
    <xf numFmtId="17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7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4" fontId="20" fillId="0" borderId="6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/>
    <xf numFmtId="0" fontId="0" fillId="0" borderId="0" xfId="0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174" fontId="16" fillId="0" borderId="6" xfId="0" applyNumberFormat="1" applyFont="1" applyFill="1" applyBorder="1" applyAlignment="1">
      <alignment horizontal="center" vertical="center" wrapText="1"/>
    </xf>
    <xf numFmtId="174" fontId="20" fillId="0" borderId="6" xfId="0" applyNumberFormat="1" applyFont="1" applyFill="1" applyBorder="1" applyAlignment="1">
      <alignment horizontal="center" vertical="center" wrapText="1"/>
    </xf>
    <xf numFmtId="174" fontId="2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4" fontId="16" fillId="0" borderId="1" xfId="0" applyNumberFormat="1" applyFont="1" applyFill="1" applyBorder="1" applyAlignment="1">
      <alignment horizontal="center" vertical="center" wrapText="1"/>
    </xf>
    <xf numFmtId="17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/>
    </xf>
    <xf numFmtId="174" fontId="20" fillId="0" borderId="6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zoomScaleNormal="100" workbookViewId="0">
      <selection activeCell="G221" sqref="G221"/>
    </sheetView>
  </sheetViews>
  <sheetFormatPr defaultRowHeight="11.25" x14ac:dyDescent="0.2"/>
  <cols>
    <col min="1" max="1" width="50.42578125" style="3" customWidth="1"/>
    <col min="2" max="2" width="5.42578125" style="4" customWidth="1"/>
    <col min="3" max="3" width="5.28515625" style="4" customWidth="1"/>
    <col min="4" max="4" width="10.5703125" style="5" customWidth="1"/>
    <col min="5" max="5" width="7.140625" style="6" customWidth="1"/>
    <col min="6" max="6" width="17.28515625" style="4" customWidth="1"/>
    <col min="7" max="16384" width="9.140625" style="6"/>
  </cols>
  <sheetData>
    <row r="1" spans="1:8" s="118" customFormat="1" ht="61.5" customHeight="1" x14ac:dyDescent="0.2">
      <c r="A1" s="3"/>
      <c r="B1" s="4"/>
      <c r="C1" s="4"/>
      <c r="D1" s="5"/>
      <c r="F1" s="4"/>
      <c r="G1" s="159" t="s">
        <v>298</v>
      </c>
      <c r="H1" s="159"/>
    </row>
    <row r="2" spans="1:8" s="118" customFormat="1" x14ac:dyDescent="0.2">
      <c r="A2" s="3"/>
      <c r="B2" s="4"/>
      <c r="C2" s="4"/>
      <c r="D2" s="5"/>
      <c r="F2" s="4"/>
    </row>
    <row r="3" spans="1:8" ht="70.5" customHeight="1" x14ac:dyDescent="0.2">
      <c r="E3" s="159"/>
      <c r="F3" s="159"/>
      <c r="G3" s="159" t="s">
        <v>286</v>
      </c>
      <c r="H3" s="159"/>
    </row>
    <row r="4" spans="1:8" ht="45" customHeight="1" x14ac:dyDescent="0.2">
      <c r="A4" s="160" t="s">
        <v>248</v>
      </c>
      <c r="B4" s="160"/>
      <c r="C4" s="160"/>
      <c r="D4" s="160"/>
      <c r="E4" s="160"/>
      <c r="F4" s="160"/>
      <c r="G4" s="160"/>
      <c r="H4" s="160"/>
    </row>
    <row r="5" spans="1:8" ht="21" customHeight="1" x14ac:dyDescent="0.2"/>
    <row r="6" spans="1:8" x14ac:dyDescent="0.2">
      <c r="G6" s="4" t="s">
        <v>130</v>
      </c>
    </row>
    <row r="7" spans="1:8" ht="93" customHeight="1" x14ac:dyDescent="0.2">
      <c r="A7" s="32" t="s">
        <v>0</v>
      </c>
      <c r="B7" s="32" t="s">
        <v>1</v>
      </c>
      <c r="C7" s="32" t="s">
        <v>2</v>
      </c>
      <c r="D7" s="33" t="s">
        <v>3</v>
      </c>
      <c r="E7" s="32" t="s">
        <v>4</v>
      </c>
      <c r="F7" s="112" t="s">
        <v>291</v>
      </c>
      <c r="G7" s="113" t="s">
        <v>292</v>
      </c>
      <c r="H7" s="113" t="s">
        <v>293</v>
      </c>
    </row>
    <row r="8" spans="1:8" x14ac:dyDescent="0.2">
      <c r="A8" s="23" t="s">
        <v>5</v>
      </c>
      <c r="B8" s="25">
        <v>1</v>
      </c>
      <c r="C8" s="25">
        <v>0</v>
      </c>
      <c r="D8" s="26" t="s">
        <v>43</v>
      </c>
      <c r="E8" s="27" t="s">
        <v>43</v>
      </c>
      <c r="F8" s="28">
        <f>F9+F15+F21+F32+F38</f>
        <v>19527.099999999999</v>
      </c>
      <c r="G8" s="28">
        <f t="shared" ref="G8:H8" si="0">G9+G15+G21+G32+G38</f>
        <v>700</v>
      </c>
      <c r="H8" s="28">
        <f t="shared" si="0"/>
        <v>20227.099999999999</v>
      </c>
    </row>
    <row r="9" spans="1:8" ht="22.5" x14ac:dyDescent="0.2">
      <c r="A9" s="20" t="s">
        <v>6</v>
      </c>
      <c r="B9" s="29">
        <v>1</v>
      </c>
      <c r="C9" s="29">
        <v>2</v>
      </c>
      <c r="D9" s="18" t="s">
        <v>43</v>
      </c>
      <c r="E9" s="30" t="s">
        <v>43</v>
      </c>
      <c r="F9" s="17">
        <f t="shared" ref="F9:H13" si="1">F10</f>
        <v>2361</v>
      </c>
      <c r="G9" s="17">
        <f t="shared" si="1"/>
        <v>0</v>
      </c>
      <c r="H9" s="17">
        <f t="shared" si="1"/>
        <v>2361</v>
      </c>
    </row>
    <row r="10" spans="1:8" ht="33.75" x14ac:dyDescent="0.2">
      <c r="A10" s="53" t="s">
        <v>251</v>
      </c>
      <c r="B10" s="47">
        <v>1</v>
      </c>
      <c r="C10" s="47">
        <v>2</v>
      </c>
      <c r="D10" s="48" t="s">
        <v>133</v>
      </c>
      <c r="E10" s="49" t="s">
        <v>43</v>
      </c>
      <c r="F10" s="50">
        <f t="shared" si="1"/>
        <v>2361</v>
      </c>
      <c r="G10" s="50">
        <f t="shared" si="1"/>
        <v>0</v>
      </c>
      <c r="H10" s="50">
        <f t="shared" si="1"/>
        <v>2361</v>
      </c>
    </row>
    <row r="11" spans="1:8" ht="33.75" x14ac:dyDescent="0.2">
      <c r="A11" s="53" t="s">
        <v>83</v>
      </c>
      <c r="B11" s="47">
        <v>1</v>
      </c>
      <c r="C11" s="47">
        <v>2</v>
      </c>
      <c r="D11" s="48" t="s">
        <v>157</v>
      </c>
      <c r="E11" s="49"/>
      <c r="F11" s="50">
        <f t="shared" si="1"/>
        <v>2361</v>
      </c>
      <c r="G11" s="50">
        <f t="shared" si="1"/>
        <v>0</v>
      </c>
      <c r="H11" s="50">
        <f t="shared" si="1"/>
        <v>2361</v>
      </c>
    </row>
    <row r="12" spans="1:8" x14ac:dyDescent="0.2">
      <c r="A12" s="53" t="s">
        <v>63</v>
      </c>
      <c r="B12" s="47">
        <v>1</v>
      </c>
      <c r="C12" s="47">
        <v>2</v>
      </c>
      <c r="D12" s="48" t="s">
        <v>134</v>
      </c>
      <c r="E12" s="49" t="s">
        <v>43</v>
      </c>
      <c r="F12" s="50">
        <f t="shared" si="1"/>
        <v>2361</v>
      </c>
      <c r="G12" s="50">
        <f t="shared" si="1"/>
        <v>0</v>
      </c>
      <c r="H12" s="50">
        <f t="shared" si="1"/>
        <v>2361</v>
      </c>
    </row>
    <row r="13" spans="1:8" ht="45" x14ac:dyDescent="0.2">
      <c r="A13" s="45" t="s">
        <v>47</v>
      </c>
      <c r="B13" s="47">
        <v>1</v>
      </c>
      <c r="C13" s="47">
        <v>2</v>
      </c>
      <c r="D13" s="48" t="s">
        <v>134</v>
      </c>
      <c r="E13" s="49" t="s">
        <v>48</v>
      </c>
      <c r="F13" s="50">
        <f t="shared" si="1"/>
        <v>2361</v>
      </c>
      <c r="G13" s="50">
        <f t="shared" si="1"/>
        <v>0</v>
      </c>
      <c r="H13" s="50">
        <f t="shared" si="1"/>
        <v>2361</v>
      </c>
    </row>
    <row r="14" spans="1:8" ht="22.5" x14ac:dyDescent="0.2">
      <c r="A14" s="45" t="s">
        <v>51</v>
      </c>
      <c r="B14" s="47">
        <v>1</v>
      </c>
      <c r="C14" s="47">
        <v>2</v>
      </c>
      <c r="D14" s="48" t="s">
        <v>134</v>
      </c>
      <c r="E14" s="49" t="s">
        <v>52</v>
      </c>
      <c r="F14" s="50">
        <f>'расходы по структуре 2021 '!G14</f>
        <v>2361</v>
      </c>
      <c r="G14" s="50">
        <f>'расходы по структуре 2021 '!H14</f>
        <v>0</v>
      </c>
      <c r="H14" s="50">
        <f>'расходы по структуре 2021 '!I14</f>
        <v>2361</v>
      </c>
    </row>
    <row r="15" spans="1:8" ht="33.75" x14ac:dyDescent="0.2">
      <c r="A15" s="62" t="s">
        <v>7</v>
      </c>
      <c r="B15" s="29">
        <v>1</v>
      </c>
      <c r="C15" s="29">
        <v>4</v>
      </c>
      <c r="D15" s="18"/>
      <c r="E15" s="30"/>
      <c r="F15" s="17">
        <f>F16</f>
        <v>12611.5</v>
      </c>
      <c r="G15" s="17">
        <f t="shared" ref="G15:H19" si="2">G16</f>
        <v>0</v>
      </c>
      <c r="H15" s="17">
        <f t="shared" si="2"/>
        <v>12611.5</v>
      </c>
    </row>
    <row r="16" spans="1:8" ht="33.75" x14ac:dyDescent="0.2">
      <c r="A16" s="53" t="s">
        <v>251</v>
      </c>
      <c r="B16" s="47">
        <v>1</v>
      </c>
      <c r="C16" s="47">
        <v>4</v>
      </c>
      <c r="D16" s="48" t="s">
        <v>133</v>
      </c>
      <c r="E16" s="49" t="s">
        <v>43</v>
      </c>
      <c r="F16" s="50">
        <f>F17</f>
        <v>12611.5</v>
      </c>
      <c r="G16" s="50">
        <f t="shared" si="2"/>
        <v>0</v>
      </c>
      <c r="H16" s="50">
        <f t="shared" si="2"/>
        <v>12611.5</v>
      </c>
    </row>
    <row r="17" spans="1:8" ht="33.75" x14ac:dyDescent="0.2">
      <c r="A17" s="53" t="s">
        <v>83</v>
      </c>
      <c r="B17" s="47">
        <v>1</v>
      </c>
      <c r="C17" s="47">
        <v>4</v>
      </c>
      <c r="D17" s="48" t="s">
        <v>157</v>
      </c>
      <c r="E17" s="49"/>
      <c r="F17" s="50">
        <f>F18</f>
        <v>12611.5</v>
      </c>
      <c r="G17" s="50">
        <f t="shared" si="2"/>
        <v>0</v>
      </c>
      <c r="H17" s="50">
        <f t="shared" si="2"/>
        <v>12611.5</v>
      </c>
    </row>
    <row r="18" spans="1:8" x14ac:dyDescent="0.2">
      <c r="A18" s="53" t="s">
        <v>34</v>
      </c>
      <c r="B18" s="47">
        <v>1</v>
      </c>
      <c r="C18" s="47">
        <v>4</v>
      </c>
      <c r="D18" s="48" t="s">
        <v>135</v>
      </c>
      <c r="E18" s="49" t="s">
        <v>43</v>
      </c>
      <c r="F18" s="50">
        <f>F19</f>
        <v>12611.5</v>
      </c>
      <c r="G18" s="50">
        <f t="shared" si="2"/>
        <v>0</v>
      </c>
      <c r="H18" s="50">
        <f t="shared" si="2"/>
        <v>12611.5</v>
      </c>
    </row>
    <row r="19" spans="1:8" ht="45" x14ac:dyDescent="0.2">
      <c r="A19" s="45" t="s">
        <v>47</v>
      </c>
      <c r="B19" s="47">
        <v>1</v>
      </c>
      <c r="C19" s="47">
        <v>4</v>
      </c>
      <c r="D19" s="48" t="s">
        <v>135</v>
      </c>
      <c r="E19" s="49" t="s">
        <v>48</v>
      </c>
      <c r="F19" s="50">
        <f>F20</f>
        <v>12611.5</v>
      </c>
      <c r="G19" s="50">
        <f t="shared" si="2"/>
        <v>0</v>
      </c>
      <c r="H19" s="50">
        <f t="shared" si="2"/>
        <v>12611.5</v>
      </c>
    </row>
    <row r="20" spans="1:8" ht="22.5" x14ac:dyDescent="0.2">
      <c r="A20" s="45" t="s">
        <v>51</v>
      </c>
      <c r="B20" s="47">
        <v>1</v>
      </c>
      <c r="C20" s="47">
        <v>4</v>
      </c>
      <c r="D20" s="48" t="s">
        <v>135</v>
      </c>
      <c r="E20" s="49" t="s">
        <v>52</v>
      </c>
      <c r="F20" s="54">
        <f>'расходы по структуре 2021 '!G23</f>
        <v>12611.5</v>
      </c>
      <c r="G20" s="54">
        <f>'расходы по структуре 2021 '!H23</f>
        <v>0</v>
      </c>
      <c r="H20" s="54">
        <f>'расходы по структуре 2021 '!I23</f>
        <v>12611.5</v>
      </c>
    </row>
    <row r="21" spans="1:8" ht="33.75" x14ac:dyDescent="0.2">
      <c r="A21" s="62" t="s">
        <v>73</v>
      </c>
      <c r="B21" s="29">
        <v>1</v>
      </c>
      <c r="C21" s="29">
        <v>6</v>
      </c>
      <c r="D21" s="18"/>
      <c r="E21" s="30"/>
      <c r="F21" s="17">
        <f>F27+F22</f>
        <v>36.400000000000006</v>
      </c>
      <c r="G21" s="17">
        <f t="shared" ref="G21:H21" si="3">G27+G22</f>
        <v>0</v>
      </c>
      <c r="H21" s="17">
        <f t="shared" si="3"/>
        <v>36.400000000000006</v>
      </c>
    </row>
    <row r="22" spans="1:8" x14ac:dyDescent="0.2">
      <c r="A22" s="53" t="s">
        <v>60</v>
      </c>
      <c r="B22" s="47">
        <v>1</v>
      </c>
      <c r="C22" s="47">
        <v>6</v>
      </c>
      <c r="D22" s="48" t="s">
        <v>132</v>
      </c>
      <c r="E22" s="49"/>
      <c r="F22" s="50">
        <f>F23</f>
        <v>16.600000000000001</v>
      </c>
      <c r="G22" s="50">
        <f t="shared" ref="G22:H25" si="4">G23</f>
        <v>0</v>
      </c>
      <c r="H22" s="50">
        <f t="shared" si="4"/>
        <v>16.600000000000001</v>
      </c>
    </row>
    <row r="23" spans="1:8" ht="33.75" x14ac:dyDescent="0.2">
      <c r="A23" s="53" t="s">
        <v>198</v>
      </c>
      <c r="B23" s="47">
        <v>1</v>
      </c>
      <c r="C23" s="47">
        <v>6</v>
      </c>
      <c r="D23" s="48" t="s">
        <v>137</v>
      </c>
      <c r="E23" s="49"/>
      <c r="F23" s="50">
        <f>F24</f>
        <v>16.600000000000001</v>
      </c>
      <c r="G23" s="50">
        <f t="shared" si="4"/>
        <v>0</v>
      </c>
      <c r="H23" s="50">
        <f t="shared" si="4"/>
        <v>16.600000000000001</v>
      </c>
    </row>
    <row r="24" spans="1:8" ht="45.75" customHeight="1" x14ac:dyDescent="0.2">
      <c r="A24" s="45" t="s">
        <v>72</v>
      </c>
      <c r="B24" s="47">
        <v>1</v>
      </c>
      <c r="C24" s="47">
        <v>6</v>
      </c>
      <c r="D24" s="48" t="s">
        <v>138</v>
      </c>
      <c r="E24" s="49"/>
      <c r="F24" s="50">
        <f>F25</f>
        <v>16.600000000000001</v>
      </c>
      <c r="G24" s="50">
        <f t="shared" si="4"/>
        <v>0</v>
      </c>
      <c r="H24" s="50">
        <f t="shared" si="4"/>
        <v>16.600000000000001</v>
      </c>
    </row>
    <row r="25" spans="1:8" x14ac:dyDescent="0.2">
      <c r="A25" s="45" t="s">
        <v>59</v>
      </c>
      <c r="B25" s="47">
        <v>1</v>
      </c>
      <c r="C25" s="47">
        <v>6</v>
      </c>
      <c r="D25" s="48" t="s">
        <v>138</v>
      </c>
      <c r="E25" s="49">
        <v>500</v>
      </c>
      <c r="F25" s="50">
        <f>F26</f>
        <v>16.600000000000001</v>
      </c>
      <c r="G25" s="50">
        <f t="shared" si="4"/>
        <v>0</v>
      </c>
      <c r="H25" s="50">
        <f t="shared" si="4"/>
        <v>16.600000000000001</v>
      </c>
    </row>
    <row r="26" spans="1:8" x14ac:dyDescent="0.2">
      <c r="A26" s="45" t="s">
        <v>42</v>
      </c>
      <c r="B26" s="47">
        <v>1</v>
      </c>
      <c r="C26" s="47">
        <v>6</v>
      </c>
      <c r="D26" s="48" t="s">
        <v>138</v>
      </c>
      <c r="E26" s="49">
        <v>540</v>
      </c>
      <c r="F26" s="50">
        <f>'расходы по структуре 2021 '!G32</f>
        <v>16.600000000000001</v>
      </c>
      <c r="G26" s="50">
        <f>'расходы по структуре 2021 '!H32</f>
        <v>0</v>
      </c>
      <c r="H26" s="50">
        <f>'расходы по структуре 2021 '!I32</f>
        <v>16.600000000000001</v>
      </c>
    </row>
    <row r="27" spans="1:8" ht="33.75" x14ac:dyDescent="0.2">
      <c r="A27" s="53" t="s">
        <v>251</v>
      </c>
      <c r="B27" s="47">
        <v>1</v>
      </c>
      <c r="C27" s="47">
        <v>6</v>
      </c>
      <c r="D27" s="48" t="s">
        <v>133</v>
      </c>
      <c r="E27" s="49"/>
      <c r="F27" s="50">
        <f>F28</f>
        <v>19.8</v>
      </c>
      <c r="G27" s="50">
        <f t="shared" ref="G27:H30" si="5">G28</f>
        <v>0</v>
      </c>
      <c r="H27" s="50">
        <f t="shared" si="5"/>
        <v>19.8</v>
      </c>
    </row>
    <row r="28" spans="1:8" ht="33.75" x14ac:dyDescent="0.2">
      <c r="A28" s="53" t="s">
        <v>83</v>
      </c>
      <c r="B28" s="47">
        <v>1</v>
      </c>
      <c r="C28" s="47">
        <v>6</v>
      </c>
      <c r="D28" s="48" t="s">
        <v>157</v>
      </c>
      <c r="E28" s="49"/>
      <c r="F28" s="50">
        <f>F29</f>
        <v>19.8</v>
      </c>
      <c r="G28" s="50">
        <f t="shared" si="5"/>
        <v>0</v>
      </c>
      <c r="H28" s="50">
        <f t="shared" si="5"/>
        <v>19.8</v>
      </c>
    </row>
    <row r="29" spans="1:8" ht="56.25" x14ac:dyDescent="0.2">
      <c r="A29" s="45" t="s">
        <v>72</v>
      </c>
      <c r="B29" s="47">
        <v>1</v>
      </c>
      <c r="C29" s="47">
        <v>6</v>
      </c>
      <c r="D29" s="48" t="s">
        <v>136</v>
      </c>
      <c r="E29" s="49"/>
      <c r="F29" s="50">
        <f>F30</f>
        <v>19.8</v>
      </c>
      <c r="G29" s="50">
        <f t="shared" si="5"/>
        <v>0</v>
      </c>
      <c r="H29" s="50">
        <f t="shared" si="5"/>
        <v>19.8</v>
      </c>
    </row>
    <row r="30" spans="1:8" x14ac:dyDescent="0.2">
      <c r="A30" s="45" t="s">
        <v>59</v>
      </c>
      <c r="B30" s="47">
        <v>1</v>
      </c>
      <c r="C30" s="47">
        <v>6</v>
      </c>
      <c r="D30" s="48" t="s">
        <v>136</v>
      </c>
      <c r="E30" s="49">
        <v>500</v>
      </c>
      <c r="F30" s="50">
        <f>F31</f>
        <v>19.8</v>
      </c>
      <c r="G30" s="50">
        <f t="shared" si="5"/>
        <v>0</v>
      </c>
      <c r="H30" s="50">
        <f t="shared" si="5"/>
        <v>19.8</v>
      </c>
    </row>
    <row r="31" spans="1:8" x14ac:dyDescent="0.2">
      <c r="A31" s="45" t="s">
        <v>42</v>
      </c>
      <c r="B31" s="47">
        <v>1</v>
      </c>
      <c r="C31" s="47">
        <v>6</v>
      </c>
      <c r="D31" s="48" t="s">
        <v>136</v>
      </c>
      <c r="E31" s="49">
        <v>540</v>
      </c>
      <c r="F31" s="50">
        <f>'расходы по структуре 2021 '!G37</f>
        <v>19.8</v>
      </c>
      <c r="G31" s="50">
        <f>'расходы по структуре 2021 '!H37</f>
        <v>0</v>
      </c>
      <c r="H31" s="50">
        <f>'расходы по структуре 2021 '!I37</f>
        <v>19.8</v>
      </c>
    </row>
    <row r="32" spans="1:8" x14ac:dyDescent="0.2">
      <c r="A32" s="20" t="s">
        <v>8</v>
      </c>
      <c r="B32" s="29">
        <v>1</v>
      </c>
      <c r="C32" s="29">
        <v>11</v>
      </c>
      <c r="D32" s="18"/>
      <c r="E32" s="30" t="s">
        <v>43</v>
      </c>
      <c r="F32" s="17">
        <f>F33</f>
        <v>50</v>
      </c>
      <c r="G32" s="17">
        <f t="shared" ref="G32:H36" si="6">G33</f>
        <v>0</v>
      </c>
      <c r="H32" s="17">
        <f t="shared" si="6"/>
        <v>50</v>
      </c>
    </row>
    <row r="33" spans="1:8" x14ac:dyDescent="0.2">
      <c r="A33" s="53" t="s">
        <v>60</v>
      </c>
      <c r="B33" s="47">
        <v>1</v>
      </c>
      <c r="C33" s="47">
        <v>11</v>
      </c>
      <c r="D33" s="48" t="s">
        <v>132</v>
      </c>
      <c r="E33" s="49" t="s">
        <v>43</v>
      </c>
      <c r="F33" s="50">
        <f>F34</f>
        <v>50</v>
      </c>
      <c r="G33" s="50">
        <f t="shared" si="6"/>
        <v>0</v>
      </c>
      <c r="H33" s="50">
        <f t="shared" si="6"/>
        <v>50</v>
      </c>
    </row>
    <row r="34" spans="1:8" ht="33.75" x14ac:dyDescent="0.2">
      <c r="A34" s="53" t="s">
        <v>84</v>
      </c>
      <c r="B34" s="47">
        <v>1</v>
      </c>
      <c r="C34" s="47">
        <v>11</v>
      </c>
      <c r="D34" s="48" t="s">
        <v>88</v>
      </c>
      <c r="E34" s="49" t="s">
        <v>43</v>
      </c>
      <c r="F34" s="50">
        <f>F35</f>
        <v>50</v>
      </c>
      <c r="G34" s="50">
        <f t="shared" si="6"/>
        <v>0</v>
      </c>
      <c r="H34" s="50">
        <f t="shared" si="6"/>
        <v>50</v>
      </c>
    </row>
    <row r="35" spans="1:8" x14ac:dyDescent="0.2">
      <c r="A35" s="53" t="s">
        <v>131</v>
      </c>
      <c r="B35" s="47">
        <v>1</v>
      </c>
      <c r="C35" s="47">
        <v>11</v>
      </c>
      <c r="D35" s="48" t="s">
        <v>140</v>
      </c>
      <c r="E35" s="49"/>
      <c r="F35" s="54">
        <f>F36</f>
        <v>50</v>
      </c>
      <c r="G35" s="54">
        <f t="shared" si="6"/>
        <v>0</v>
      </c>
      <c r="H35" s="54">
        <f t="shared" si="6"/>
        <v>50</v>
      </c>
    </row>
    <row r="36" spans="1:8" x14ac:dyDescent="0.2">
      <c r="A36" s="45" t="s">
        <v>53</v>
      </c>
      <c r="B36" s="47">
        <v>1</v>
      </c>
      <c r="C36" s="47">
        <v>11</v>
      </c>
      <c r="D36" s="48" t="s">
        <v>140</v>
      </c>
      <c r="E36" s="49" t="s">
        <v>54</v>
      </c>
      <c r="F36" s="50">
        <f>F37</f>
        <v>50</v>
      </c>
      <c r="G36" s="50">
        <f t="shared" si="6"/>
        <v>0</v>
      </c>
      <c r="H36" s="50">
        <f t="shared" si="6"/>
        <v>50</v>
      </c>
    </row>
    <row r="37" spans="1:8" x14ac:dyDescent="0.2">
      <c r="A37" s="45" t="s">
        <v>37</v>
      </c>
      <c r="B37" s="47">
        <v>1</v>
      </c>
      <c r="C37" s="47">
        <v>11</v>
      </c>
      <c r="D37" s="48" t="s">
        <v>140</v>
      </c>
      <c r="E37" s="49" t="s">
        <v>31</v>
      </c>
      <c r="F37" s="54">
        <f>'расходы по структуре 2021 '!G43</f>
        <v>50</v>
      </c>
      <c r="G37" s="54">
        <f>'расходы по структуре 2021 '!H43</f>
        <v>0</v>
      </c>
      <c r="H37" s="54">
        <f>'расходы по структуре 2021 '!I43</f>
        <v>50</v>
      </c>
    </row>
    <row r="38" spans="1:8" x14ac:dyDescent="0.2">
      <c r="A38" s="20" t="s">
        <v>9</v>
      </c>
      <c r="B38" s="29">
        <v>1</v>
      </c>
      <c r="C38" s="29">
        <v>13</v>
      </c>
      <c r="D38" s="18" t="s">
        <v>43</v>
      </c>
      <c r="E38" s="30" t="s">
        <v>43</v>
      </c>
      <c r="F38" s="17">
        <f>F39+F56+F63</f>
        <v>4468.2</v>
      </c>
      <c r="G38" s="17">
        <f t="shared" ref="G38:H38" si="7">G39+G56+G63</f>
        <v>700</v>
      </c>
      <c r="H38" s="17">
        <f t="shared" si="7"/>
        <v>5168.2</v>
      </c>
    </row>
    <row r="39" spans="1:8" ht="33.75" x14ac:dyDescent="0.2">
      <c r="A39" s="53" t="s">
        <v>251</v>
      </c>
      <c r="B39" s="47">
        <v>1</v>
      </c>
      <c r="C39" s="47">
        <v>13</v>
      </c>
      <c r="D39" s="48" t="s">
        <v>133</v>
      </c>
      <c r="E39" s="49" t="s">
        <v>43</v>
      </c>
      <c r="F39" s="50">
        <f>F40+F51</f>
        <v>3262.7</v>
      </c>
      <c r="G39" s="50">
        <f t="shared" ref="G39:H39" si="8">G40+G51</f>
        <v>0</v>
      </c>
      <c r="H39" s="50">
        <f t="shared" si="8"/>
        <v>3262.7</v>
      </c>
    </row>
    <row r="40" spans="1:8" ht="33.75" x14ac:dyDescent="0.2">
      <c r="A40" s="53" t="s">
        <v>82</v>
      </c>
      <c r="B40" s="47">
        <v>1</v>
      </c>
      <c r="C40" s="47">
        <v>13</v>
      </c>
      <c r="D40" s="48" t="s">
        <v>157</v>
      </c>
      <c r="E40" s="49" t="s">
        <v>43</v>
      </c>
      <c r="F40" s="50">
        <f>F41+F48</f>
        <v>3134.5</v>
      </c>
      <c r="G40" s="50">
        <f t="shared" ref="G40:H40" si="9">G41+G48</f>
        <v>0</v>
      </c>
      <c r="H40" s="50">
        <f t="shared" si="9"/>
        <v>3134.5</v>
      </c>
    </row>
    <row r="41" spans="1:8" ht="22.5" x14ac:dyDescent="0.2">
      <c r="A41" s="67" t="s">
        <v>174</v>
      </c>
      <c r="B41" s="47">
        <v>1</v>
      </c>
      <c r="C41" s="47">
        <v>13</v>
      </c>
      <c r="D41" s="48" t="s">
        <v>141</v>
      </c>
      <c r="E41" s="49"/>
      <c r="F41" s="54">
        <f>F42+F44+F46</f>
        <v>3132</v>
      </c>
      <c r="G41" s="54">
        <f t="shared" ref="G41:H41" si="10">G42+G44+G46</f>
        <v>0</v>
      </c>
      <c r="H41" s="54">
        <f t="shared" si="10"/>
        <v>3132</v>
      </c>
    </row>
    <row r="42" spans="1:8" ht="45" x14ac:dyDescent="0.2">
      <c r="A42" s="45" t="s">
        <v>47</v>
      </c>
      <c r="B42" s="47">
        <v>1</v>
      </c>
      <c r="C42" s="47">
        <v>13</v>
      </c>
      <c r="D42" s="48" t="s">
        <v>141</v>
      </c>
      <c r="E42" s="49" t="s">
        <v>48</v>
      </c>
      <c r="F42" s="54">
        <f>F43</f>
        <v>2768</v>
      </c>
      <c r="G42" s="54">
        <f t="shared" ref="G42:H42" si="11">G43</f>
        <v>0</v>
      </c>
      <c r="H42" s="54">
        <f t="shared" si="11"/>
        <v>2768</v>
      </c>
    </row>
    <row r="43" spans="1:8" x14ac:dyDescent="0.2">
      <c r="A43" s="45" t="s">
        <v>49</v>
      </c>
      <c r="B43" s="47">
        <v>1</v>
      </c>
      <c r="C43" s="47">
        <v>13</v>
      </c>
      <c r="D43" s="48" t="s">
        <v>141</v>
      </c>
      <c r="E43" s="49" t="s">
        <v>50</v>
      </c>
      <c r="F43" s="54">
        <f>'расходы по структуре 2021 '!G49</f>
        <v>2768</v>
      </c>
      <c r="G43" s="54">
        <f>'расходы по структуре 2021 '!H49</f>
        <v>0</v>
      </c>
      <c r="H43" s="54">
        <f>'расходы по структуре 2021 '!I49</f>
        <v>2768</v>
      </c>
    </row>
    <row r="44" spans="1:8" ht="22.5" x14ac:dyDescent="0.2">
      <c r="A44" s="45" t="s">
        <v>86</v>
      </c>
      <c r="B44" s="47">
        <v>1</v>
      </c>
      <c r="C44" s="47">
        <v>13</v>
      </c>
      <c r="D44" s="48" t="s">
        <v>141</v>
      </c>
      <c r="E44" s="49" t="s">
        <v>44</v>
      </c>
      <c r="F44" s="50">
        <f>F45</f>
        <v>340</v>
      </c>
      <c r="G44" s="50">
        <f t="shared" ref="G44:H44" si="12">G45</f>
        <v>0</v>
      </c>
      <c r="H44" s="50">
        <f t="shared" si="12"/>
        <v>340</v>
      </c>
    </row>
    <row r="45" spans="1:8" ht="22.5" x14ac:dyDescent="0.2">
      <c r="A45" s="45" t="s">
        <v>45</v>
      </c>
      <c r="B45" s="47">
        <v>1</v>
      </c>
      <c r="C45" s="47">
        <v>13</v>
      </c>
      <c r="D45" s="48" t="s">
        <v>141</v>
      </c>
      <c r="E45" s="49" t="s">
        <v>46</v>
      </c>
      <c r="F45" s="50">
        <f>'расходы по структуре 2021 '!G54</f>
        <v>340</v>
      </c>
      <c r="G45" s="50">
        <f>'расходы по структуре 2021 '!H54</f>
        <v>0</v>
      </c>
      <c r="H45" s="50">
        <f>'расходы по структуре 2021 '!I54</f>
        <v>340</v>
      </c>
    </row>
    <row r="46" spans="1:8" x14ac:dyDescent="0.2">
      <c r="A46" s="45" t="s">
        <v>53</v>
      </c>
      <c r="B46" s="47">
        <v>1</v>
      </c>
      <c r="C46" s="47">
        <v>13</v>
      </c>
      <c r="D46" s="48" t="s">
        <v>141</v>
      </c>
      <c r="E46" s="49" t="s">
        <v>54</v>
      </c>
      <c r="F46" s="50">
        <f>F47</f>
        <v>24</v>
      </c>
      <c r="G46" s="50">
        <f t="shared" ref="G46:H46" si="13">G47</f>
        <v>0</v>
      </c>
      <c r="H46" s="50">
        <f t="shared" si="13"/>
        <v>24</v>
      </c>
    </row>
    <row r="47" spans="1:8" x14ac:dyDescent="0.2">
      <c r="A47" s="45" t="s">
        <v>55</v>
      </c>
      <c r="B47" s="47">
        <v>1</v>
      </c>
      <c r="C47" s="47">
        <v>13</v>
      </c>
      <c r="D47" s="48" t="s">
        <v>141</v>
      </c>
      <c r="E47" s="49" t="s">
        <v>56</v>
      </c>
      <c r="F47" s="50">
        <f>'расходы по структуре 2021 '!G58</f>
        <v>24</v>
      </c>
      <c r="G47" s="50">
        <f>'расходы по структуре 2021 '!H58</f>
        <v>0</v>
      </c>
      <c r="H47" s="50">
        <f>'расходы по структуре 2021 '!I58</f>
        <v>24</v>
      </c>
    </row>
    <row r="48" spans="1:8" x14ac:dyDescent="0.2">
      <c r="A48" s="45" t="s">
        <v>65</v>
      </c>
      <c r="B48" s="47">
        <v>1</v>
      </c>
      <c r="C48" s="47">
        <v>13</v>
      </c>
      <c r="D48" s="48" t="s">
        <v>235</v>
      </c>
      <c r="E48" s="49"/>
      <c r="F48" s="54">
        <f>F49</f>
        <v>2.5</v>
      </c>
      <c r="G48" s="54">
        <f t="shared" ref="G48:H49" si="14">G49</f>
        <v>0</v>
      </c>
      <c r="H48" s="54">
        <f t="shared" si="14"/>
        <v>2.5</v>
      </c>
    </row>
    <row r="49" spans="1:8" x14ac:dyDescent="0.2">
      <c r="A49" s="45" t="s">
        <v>53</v>
      </c>
      <c r="B49" s="47">
        <v>1</v>
      </c>
      <c r="C49" s="47">
        <v>13</v>
      </c>
      <c r="D49" s="48" t="s">
        <v>235</v>
      </c>
      <c r="E49" s="49">
        <v>800</v>
      </c>
      <c r="F49" s="54">
        <f>F50</f>
        <v>2.5</v>
      </c>
      <c r="G49" s="54">
        <f t="shared" si="14"/>
        <v>0</v>
      </c>
      <c r="H49" s="54">
        <f t="shared" si="14"/>
        <v>2.5</v>
      </c>
    </row>
    <row r="50" spans="1:8" x14ac:dyDescent="0.2">
      <c r="A50" s="45" t="s">
        <v>55</v>
      </c>
      <c r="B50" s="47">
        <v>1</v>
      </c>
      <c r="C50" s="47">
        <v>13</v>
      </c>
      <c r="D50" s="48" t="s">
        <v>235</v>
      </c>
      <c r="E50" s="49" t="s">
        <v>56</v>
      </c>
      <c r="F50" s="54">
        <f>'расходы по структуре 2021 '!G63</f>
        <v>2.5</v>
      </c>
      <c r="G50" s="54">
        <f>'расходы по структуре 2021 '!H63</f>
        <v>0</v>
      </c>
      <c r="H50" s="54">
        <f>'расходы по структуре 2021 '!I63</f>
        <v>2.5</v>
      </c>
    </row>
    <row r="51" spans="1:8" ht="33.75" x14ac:dyDescent="0.2">
      <c r="A51" s="45" t="s">
        <v>207</v>
      </c>
      <c r="B51" s="47">
        <v>1</v>
      </c>
      <c r="C51" s="47">
        <v>13</v>
      </c>
      <c r="D51" s="48" t="s">
        <v>208</v>
      </c>
      <c r="E51" s="49"/>
      <c r="F51" s="54">
        <f>F52+F54</f>
        <v>128.19999999999999</v>
      </c>
      <c r="G51" s="54">
        <f t="shared" ref="G51:H51" si="15">G52+G54</f>
        <v>0</v>
      </c>
      <c r="H51" s="54">
        <f t="shared" si="15"/>
        <v>128.19999999999999</v>
      </c>
    </row>
    <row r="52" spans="1:8" x14ac:dyDescent="0.2">
      <c r="A52" s="45" t="s">
        <v>65</v>
      </c>
      <c r="B52" s="47">
        <v>1</v>
      </c>
      <c r="C52" s="47">
        <v>13</v>
      </c>
      <c r="D52" s="48" t="s">
        <v>209</v>
      </c>
      <c r="E52" s="49">
        <v>200</v>
      </c>
      <c r="F52" s="54">
        <f>F53</f>
        <v>83.2</v>
      </c>
      <c r="G52" s="54">
        <f t="shared" ref="G52:H52" si="16">G53</f>
        <v>0</v>
      </c>
      <c r="H52" s="54">
        <f t="shared" si="16"/>
        <v>83.2</v>
      </c>
    </row>
    <row r="53" spans="1:8" ht="22.5" x14ac:dyDescent="0.2">
      <c r="A53" s="45" t="s">
        <v>45</v>
      </c>
      <c r="B53" s="47">
        <v>1</v>
      </c>
      <c r="C53" s="47">
        <v>13</v>
      </c>
      <c r="D53" s="48" t="s">
        <v>209</v>
      </c>
      <c r="E53" s="49">
        <v>240</v>
      </c>
      <c r="F53" s="54">
        <f>'расходы по структуре 2021 '!G67</f>
        <v>83.2</v>
      </c>
      <c r="G53" s="54">
        <f>'расходы по структуре 2021 '!H67</f>
        <v>0</v>
      </c>
      <c r="H53" s="54">
        <f>'расходы по структуре 2021 '!I67</f>
        <v>83.2</v>
      </c>
    </row>
    <row r="54" spans="1:8" x14ac:dyDescent="0.2">
      <c r="A54" s="45" t="s">
        <v>53</v>
      </c>
      <c r="B54" s="47">
        <v>1</v>
      </c>
      <c r="C54" s="47">
        <v>13</v>
      </c>
      <c r="D54" s="48" t="s">
        <v>209</v>
      </c>
      <c r="E54" s="49">
        <v>800</v>
      </c>
      <c r="F54" s="54">
        <f>F55</f>
        <v>45</v>
      </c>
      <c r="G54" s="54">
        <f t="shared" ref="G54:H54" si="17">G55</f>
        <v>0</v>
      </c>
      <c r="H54" s="54">
        <f t="shared" si="17"/>
        <v>45</v>
      </c>
    </row>
    <row r="55" spans="1:8" x14ac:dyDescent="0.2">
      <c r="A55" s="45" t="s">
        <v>55</v>
      </c>
      <c r="B55" s="47">
        <v>1</v>
      </c>
      <c r="C55" s="47">
        <v>13</v>
      </c>
      <c r="D55" s="48" t="s">
        <v>209</v>
      </c>
      <c r="E55" s="49">
        <v>850</v>
      </c>
      <c r="F55" s="54">
        <f>'расходы по структуре 2021 '!G70</f>
        <v>45</v>
      </c>
      <c r="G55" s="54">
        <f>'расходы по структуре 2021 '!H70</f>
        <v>0</v>
      </c>
      <c r="H55" s="54">
        <f>'расходы по структуре 2021 '!I70</f>
        <v>45</v>
      </c>
    </row>
    <row r="56" spans="1:8" ht="33.75" x14ac:dyDescent="0.2">
      <c r="A56" s="45" t="s">
        <v>252</v>
      </c>
      <c r="B56" s="47">
        <v>1</v>
      </c>
      <c r="C56" s="47">
        <v>13</v>
      </c>
      <c r="D56" s="48" t="s">
        <v>142</v>
      </c>
      <c r="E56" s="49"/>
      <c r="F56" s="50">
        <f>F57+F61</f>
        <v>1203.5</v>
      </c>
      <c r="G56" s="50">
        <f t="shared" ref="G56:H56" si="18">G57+G61</f>
        <v>700</v>
      </c>
      <c r="H56" s="50">
        <f t="shared" si="18"/>
        <v>1903.5</v>
      </c>
    </row>
    <row r="57" spans="1:8" ht="33.75" x14ac:dyDescent="0.2">
      <c r="A57" s="45" t="s">
        <v>85</v>
      </c>
      <c r="B57" s="47">
        <v>1</v>
      </c>
      <c r="C57" s="47">
        <v>13</v>
      </c>
      <c r="D57" s="48" t="s">
        <v>143</v>
      </c>
      <c r="E57" s="49"/>
      <c r="F57" s="50">
        <f>F58</f>
        <v>1143.5</v>
      </c>
      <c r="G57" s="50">
        <f t="shared" ref="G57:H59" si="19">G58</f>
        <v>700</v>
      </c>
      <c r="H57" s="50">
        <f t="shared" si="19"/>
        <v>1843.5</v>
      </c>
    </row>
    <row r="58" spans="1:8" ht="22.5" x14ac:dyDescent="0.2">
      <c r="A58" s="45" t="s">
        <v>66</v>
      </c>
      <c r="B58" s="47">
        <v>1</v>
      </c>
      <c r="C58" s="47">
        <v>13</v>
      </c>
      <c r="D58" s="48" t="s">
        <v>144</v>
      </c>
      <c r="E58" s="49"/>
      <c r="F58" s="50">
        <f>F59</f>
        <v>1143.5</v>
      </c>
      <c r="G58" s="50">
        <f t="shared" si="19"/>
        <v>700</v>
      </c>
      <c r="H58" s="50">
        <f t="shared" si="19"/>
        <v>1843.5</v>
      </c>
    </row>
    <row r="59" spans="1:8" ht="22.5" x14ac:dyDescent="0.2">
      <c r="A59" s="45" t="s">
        <v>86</v>
      </c>
      <c r="B59" s="47">
        <v>1</v>
      </c>
      <c r="C59" s="47">
        <v>13</v>
      </c>
      <c r="D59" s="48" t="s">
        <v>144</v>
      </c>
      <c r="E59" s="49" t="s">
        <v>44</v>
      </c>
      <c r="F59" s="50">
        <f>F60</f>
        <v>1143.5</v>
      </c>
      <c r="G59" s="50">
        <f t="shared" si="19"/>
        <v>700</v>
      </c>
      <c r="H59" s="50">
        <f t="shared" si="19"/>
        <v>1843.5</v>
      </c>
    </row>
    <row r="60" spans="1:8" ht="22.5" x14ac:dyDescent="0.2">
      <c r="A60" s="45" t="s">
        <v>45</v>
      </c>
      <c r="B60" s="47">
        <v>1</v>
      </c>
      <c r="C60" s="47">
        <v>13</v>
      </c>
      <c r="D60" s="48" t="s">
        <v>144</v>
      </c>
      <c r="E60" s="49" t="s">
        <v>46</v>
      </c>
      <c r="F60" s="50">
        <f>'расходы по структуре 2021 '!G76</f>
        <v>1143.5</v>
      </c>
      <c r="G60" s="50">
        <f>'расходы по структуре 2021 '!H76</f>
        <v>700</v>
      </c>
      <c r="H60" s="50">
        <f>'расходы по структуре 2021 '!I76</f>
        <v>1843.5</v>
      </c>
    </row>
    <row r="61" spans="1:8" ht="22.5" x14ac:dyDescent="0.2">
      <c r="A61" s="45" t="s">
        <v>66</v>
      </c>
      <c r="B61" s="47">
        <v>1</v>
      </c>
      <c r="C61" s="47">
        <v>13</v>
      </c>
      <c r="D61" s="48" t="s">
        <v>228</v>
      </c>
      <c r="E61" s="49"/>
      <c r="F61" s="54">
        <f>F62</f>
        <v>60</v>
      </c>
      <c r="G61" s="54">
        <f t="shared" ref="G61:H61" si="20">G62</f>
        <v>0</v>
      </c>
      <c r="H61" s="54">
        <f t="shared" si="20"/>
        <v>60</v>
      </c>
    </row>
    <row r="62" spans="1:8" ht="22.5" x14ac:dyDescent="0.2">
      <c r="A62" s="45" t="s">
        <v>45</v>
      </c>
      <c r="B62" s="47">
        <v>1</v>
      </c>
      <c r="C62" s="47">
        <v>13</v>
      </c>
      <c r="D62" s="48" t="s">
        <v>230</v>
      </c>
      <c r="E62" s="49">
        <v>240</v>
      </c>
      <c r="F62" s="54">
        <f>'расходы по структуре 2021 '!G81</f>
        <v>60</v>
      </c>
      <c r="G62" s="54">
        <f>'расходы по структуре 2021 '!H81</f>
        <v>0</v>
      </c>
      <c r="H62" s="54">
        <f>'расходы по структуре 2021 '!I81</f>
        <v>60</v>
      </c>
    </row>
    <row r="63" spans="1:8" ht="33.75" x14ac:dyDescent="0.2">
      <c r="A63" s="45" t="s">
        <v>253</v>
      </c>
      <c r="B63" s="47">
        <v>1</v>
      </c>
      <c r="C63" s="47">
        <v>13</v>
      </c>
      <c r="D63" s="48" t="s">
        <v>145</v>
      </c>
      <c r="E63" s="49"/>
      <c r="F63" s="50">
        <f>F64+F69</f>
        <v>2</v>
      </c>
      <c r="G63" s="50">
        <f t="shared" ref="G63:H63" si="21">G64+G69</f>
        <v>0</v>
      </c>
      <c r="H63" s="50">
        <f t="shared" si="21"/>
        <v>2</v>
      </c>
    </row>
    <row r="64" spans="1:8" ht="22.5" x14ac:dyDescent="0.2">
      <c r="A64" s="45" t="s">
        <v>185</v>
      </c>
      <c r="B64" s="47">
        <v>1</v>
      </c>
      <c r="C64" s="47">
        <v>13</v>
      </c>
      <c r="D64" s="48" t="s">
        <v>186</v>
      </c>
      <c r="E64" s="49"/>
      <c r="F64" s="50">
        <f>F65</f>
        <v>1</v>
      </c>
      <c r="G64" s="50">
        <f t="shared" ref="G64:H67" si="22">G65</f>
        <v>0</v>
      </c>
      <c r="H64" s="50">
        <f t="shared" si="22"/>
        <v>1</v>
      </c>
    </row>
    <row r="65" spans="1:8" ht="33.75" x14ac:dyDescent="0.2">
      <c r="A65" s="45" t="s">
        <v>224</v>
      </c>
      <c r="B65" s="47">
        <v>1</v>
      </c>
      <c r="C65" s="47">
        <v>13</v>
      </c>
      <c r="D65" s="48" t="s">
        <v>187</v>
      </c>
      <c r="E65" s="49"/>
      <c r="F65" s="50">
        <f>F66</f>
        <v>1</v>
      </c>
      <c r="G65" s="50">
        <f t="shared" si="22"/>
        <v>0</v>
      </c>
      <c r="H65" s="50">
        <f t="shared" si="22"/>
        <v>1</v>
      </c>
    </row>
    <row r="66" spans="1:8" ht="22.5" x14ac:dyDescent="0.2">
      <c r="A66" s="45" t="s">
        <v>66</v>
      </c>
      <c r="B66" s="47">
        <v>1</v>
      </c>
      <c r="C66" s="47">
        <v>13</v>
      </c>
      <c r="D66" s="48" t="s">
        <v>188</v>
      </c>
      <c r="E66" s="49"/>
      <c r="F66" s="50">
        <f>F67</f>
        <v>1</v>
      </c>
      <c r="G66" s="50">
        <f t="shared" si="22"/>
        <v>0</v>
      </c>
      <c r="H66" s="50">
        <f t="shared" si="22"/>
        <v>1</v>
      </c>
    </row>
    <row r="67" spans="1:8" ht="22.5" x14ac:dyDescent="0.2">
      <c r="A67" s="45" t="s">
        <v>86</v>
      </c>
      <c r="B67" s="47">
        <v>1</v>
      </c>
      <c r="C67" s="47">
        <v>13</v>
      </c>
      <c r="D67" s="48" t="s">
        <v>188</v>
      </c>
      <c r="E67" s="49">
        <v>200</v>
      </c>
      <c r="F67" s="50">
        <f>F68</f>
        <v>1</v>
      </c>
      <c r="G67" s="50">
        <f t="shared" si="22"/>
        <v>0</v>
      </c>
      <c r="H67" s="50">
        <f t="shared" si="22"/>
        <v>1</v>
      </c>
    </row>
    <row r="68" spans="1:8" ht="22.5" x14ac:dyDescent="0.2">
      <c r="A68" s="45" t="s">
        <v>45</v>
      </c>
      <c r="B68" s="47">
        <v>1</v>
      </c>
      <c r="C68" s="47">
        <v>13</v>
      </c>
      <c r="D68" s="48" t="s">
        <v>188</v>
      </c>
      <c r="E68" s="49">
        <v>240</v>
      </c>
      <c r="F68" s="50">
        <f>'расходы по структуре 2021 '!G88</f>
        <v>1</v>
      </c>
      <c r="G68" s="50">
        <f>'расходы по структуре 2021 '!H88</f>
        <v>0</v>
      </c>
      <c r="H68" s="50">
        <f>'расходы по структуре 2021 '!I88</f>
        <v>1</v>
      </c>
    </row>
    <row r="69" spans="1:8" x14ac:dyDescent="0.2">
      <c r="A69" s="45" t="s">
        <v>190</v>
      </c>
      <c r="B69" s="47">
        <v>1</v>
      </c>
      <c r="C69" s="47">
        <v>13</v>
      </c>
      <c r="D69" s="48" t="s">
        <v>189</v>
      </c>
      <c r="E69" s="49"/>
      <c r="F69" s="50">
        <f>F70</f>
        <v>1</v>
      </c>
      <c r="G69" s="50">
        <f t="shared" ref="G69:H72" si="23">G70</f>
        <v>0</v>
      </c>
      <c r="H69" s="50">
        <f t="shared" si="23"/>
        <v>1</v>
      </c>
    </row>
    <row r="70" spans="1:8" ht="45" x14ac:dyDescent="0.2">
      <c r="A70" s="45" t="s">
        <v>191</v>
      </c>
      <c r="B70" s="47">
        <v>1</v>
      </c>
      <c r="C70" s="47">
        <v>13</v>
      </c>
      <c r="D70" s="48" t="s">
        <v>192</v>
      </c>
      <c r="E70" s="49"/>
      <c r="F70" s="50">
        <f>F71</f>
        <v>1</v>
      </c>
      <c r="G70" s="50">
        <f t="shared" si="23"/>
        <v>0</v>
      </c>
      <c r="H70" s="50">
        <f t="shared" si="23"/>
        <v>1</v>
      </c>
    </row>
    <row r="71" spans="1:8" ht="22.5" x14ac:dyDescent="0.2">
      <c r="A71" s="45" t="s">
        <v>66</v>
      </c>
      <c r="B71" s="47">
        <v>1</v>
      </c>
      <c r="C71" s="47">
        <v>13</v>
      </c>
      <c r="D71" s="48" t="s">
        <v>193</v>
      </c>
      <c r="E71" s="49"/>
      <c r="F71" s="50">
        <f>F72</f>
        <v>1</v>
      </c>
      <c r="G71" s="50">
        <f t="shared" si="23"/>
        <v>0</v>
      </c>
      <c r="H71" s="50">
        <f t="shared" si="23"/>
        <v>1</v>
      </c>
    </row>
    <row r="72" spans="1:8" ht="22.5" x14ac:dyDescent="0.2">
      <c r="A72" s="45" t="s">
        <v>86</v>
      </c>
      <c r="B72" s="47">
        <v>1</v>
      </c>
      <c r="C72" s="47">
        <v>13</v>
      </c>
      <c r="D72" s="48" t="s">
        <v>193</v>
      </c>
      <c r="E72" s="49">
        <v>200</v>
      </c>
      <c r="F72" s="50">
        <f>F73</f>
        <v>1</v>
      </c>
      <c r="G72" s="50">
        <f t="shared" si="23"/>
        <v>0</v>
      </c>
      <c r="H72" s="50">
        <f t="shared" si="23"/>
        <v>1</v>
      </c>
    </row>
    <row r="73" spans="1:8" ht="22.5" x14ac:dyDescent="0.2">
      <c r="A73" s="45" t="s">
        <v>45</v>
      </c>
      <c r="B73" s="47">
        <v>1</v>
      </c>
      <c r="C73" s="47">
        <v>13</v>
      </c>
      <c r="D73" s="48" t="s">
        <v>193</v>
      </c>
      <c r="E73" s="49">
        <v>240</v>
      </c>
      <c r="F73" s="50">
        <f>'расходы по структуре 2021 '!G94</f>
        <v>1</v>
      </c>
      <c r="G73" s="50">
        <f>'расходы по структуре 2021 '!H94</f>
        <v>0</v>
      </c>
      <c r="H73" s="50">
        <f>'расходы по структуре 2021 '!I94</f>
        <v>1</v>
      </c>
    </row>
    <row r="74" spans="1:8" x14ac:dyDescent="0.2">
      <c r="A74" s="23" t="s">
        <v>10</v>
      </c>
      <c r="B74" s="25">
        <v>2</v>
      </c>
      <c r="C74" s="25">
        <v>0</v>
      </c>
      <c r="D74" s="26" t="s">
        <v>43</v>
      </c>
      <c r="E74" s="27" t="s">
        <v>43</v>
      </c>
      <c r="F74" s="28">
        <f>F75</f>
        <v>466.4</v>
      </c>
      <c r="G74" s="28">
        <f t="shared" ref="G74:H77" si="24">G75</f>
        <v>0</v>
      </c>
      <c r="H74" s="28">
        <f t="shared" si="24"/>
        <v>466.4</v>
      </c>
    </row>
    <row r="75" spans="1:8" x14ac:dyDescent="0.2">
      <c r="A75" s="20" t="s">
        <v>11</v>
      </c>
      <c r="B75" s="29">
        <v>2</v>
      </c>
      <c r="C75" s="29">
        <v>3</v>
      </c>
      <c r="D75" s="18" t="s">
        <v>43</v>
      </c>
      <c r="E75" s="30" t="s">
        <v>43</v>
      </c>
      <c r="F75" s="17">
        <f>F76</f>
        <v>466.4</v>
      </c>
      <c r="G75" s="17">
        <f t="shared" si="24"/>
        <v>0</v>
      </c>
      <c r="H75" s="17">
        <f t="shared" si="24"/>
        <v>466.4</v>
      </c>
    </row>
    <row r="76" spans="1:8" x14ac:dyDescent="0.2">
      <c r="A76" s="53" t="s">
        <v>60</v>
      </c>
      <c r="B76" s="47">
        <v>2</v>
      </c>
      <c r="C76" s="47">
        <v>3</v>
      </c>
      <c r="D76" s="48">
        <v>5000000000</v>
      </c>
      <c r="E76" s="49" t="s">
        <v>43</v>
      </c>
      <c r="F76" s="50">
        <f>F77</f>
        <v>466.4</v>
      </c>
      <c r="G76" s="50">
        <f t="shared" si="24"/>
        <v>0</v>
      </c>
      <c r="H76" s="50">
        <f t="shared" si="24"/>
        <v>466.4</v>
      </c>
    </row>
    <row r="77" spans="1:8" ht="33.75" x14ac:dyDescent="0.2">
      <c r="A77" s="53" t="s">
        <v>84</v>
      </c>
      <c r="B77" s="47">
        <v>2</v>
      </c>
      <c r="C77" s="47">
        <v>3</v>
      </c>
      <c r="D77" s="48">
        <v>5000100000</v>
      </c>
      <c r="E77" s="49"/>
      <c r="F77" s="50">
        <f>F78</f>
        <v>466.4</v>
      </c>
      <c r="G77" s="50">
        <f t="shared" si="24"/>
        <v>0</v>
      </c>
      <c r="H77" s="50">
        <f t="shared" si="24"/>
        <v>466.4</v>
      </c>
    </row>
    <row r="78" spans="1:8" ht="22.5" x14ac:dyDescent="0.2">
      <c r="A78" s="53" t="s">
        <v>67</v>
      </c>
      <c r="B78" s="47">
        <v>2</v>
      </c>
      <c r="C78" s="47">
        <v>3</v>
      </c>
      <c r="D78" s="48" t="s">
        <v>197</v>
      </c>
      <c r="E78" s="49" t="s">
        <v>43</v>
      </c>
      <c r="F78" s="50">
        <f>F79+F81</f>
        <v>466.4</v>
      </c>
      <c r="G78" s="50">
        <f t="shared" ref="G78:H78" si="25">G79+G81</f>
        <v>0</v>
      </c>
      <c r="H78" s="50">
        <f t="shared" si="25"/>
        <v>466.4</v>
      </c>
    </row>
    <row r="79" spans="1:8" ht="45" x14ac:dyDescent="0.2">
      <c r="A79" s="45" t="s">
        <v>47</v>
      </c>
      <c r="B79" s="47">
        <v>2</v>
      </c>
      <c r="C79" s="47">
        <v>3</v>
      </c>
      <c r="D79" s="48">
        <v>5000151180</v>
      </c>
      <c r="E79" s="49" t="s">
        <v>48</v>
      </c>
      <c r="F79" s="50">
        <f>F80</f>
        <v>441.7</v>
      </c>
      <c r="G79" s="50">
        <f t="shared" ref="G79:H79" si="26">G80</f>
        <v>0</v>
      </c>
      <c r="H79" s="50">
        <f t="shared" si="26"/>
        <v>441.7</v>
      </c>
    </row>
    <row r="80" spans="1:8" ht="22.5" x14ac:dyDescent="0.2">
      <c r="A80" s="45" t="s">
        <v>51</v>
      </c>
      <c r="B80" s="47">
        <v>2</v>
      </c>
      <c r="C80" s="47">
        <v>3</v>
      </c>
      <c r="D80" s="48">
        <v>5000151180</v>
      </c>
      <c r="E80" s="49" t="s">
        <v>52</v>
      </c>
      <c r="F80" s="54">
        <f>'расходы по структуре 2021 '!G102</f>
        <v>441.7</v>
      </c>
      <c r="G80" s="54">
        <f>'расходы по структуре 2021 '!H102</f>
        <v>0</v>
      </c>
      <c r="H80" s="54">
        <f>'расходы по структуре 2021 '!I102</f>
        <v>441.7</v>
      </c>
    </row>
    <row r="81" spans="1:8" ht="22.5" x14ac:dyDescent="0.2">
      <c r="A81" s="45" t="s">
        <v>86</v>
      </c>
      <c r="B81" s="47">
        <v>2</v>
      </c>
      <c r="C81" s="47">
        <v>3</v>
      </c>
      <c r="D81" s="48">
        <v>5000151180</v>
      </c>
      <c r="E81" s="49">
        <v>200</v>
      </c>
      <c r="F81" s="50">
        <f>F82</f>
        <v>24.7</v>
      </c>
      <c r="G81" s="50">
        <f t="shared" ref="G81:H81" si="27">G82</f>
        <v>0</v>
      </c>
      <c r="H81" s="50">
        <f t="shared" si="27"/>
        <v>24.7</v>
      </c>
    </row>
    <row r="82" spans="1:8" ht="22.5" x14ac:dyDescent="0.2">
      <c r="A82" s="45" t="s">
        <v>45</v>
      </c>
      <c r="B82" s="47">
        <v>2</v>
      </c>
      <c r="C82" s="47">
        <v>3</v>
      </c>
      <c r="D82" s="48">
        <v>5000151180</v>
      </c>
      <c r="E82" s="49">
        <v>240</v>
      </c>
      <c r="F82" s="50">
        <f>'расходы по структуре 2021 '!G106</f>
        <v>24.7</v>
      </c>
      <c r="G82" s="50">
        <f>'расходы по структуре 2021 '!H106</f>
        <v>0</v>
      </c>
      <c r="H82" s="50">
        <f>'расходы по структуре 2021 '!I106</f>
        <v>24.7</v>
      </c>
    </row>
    <row r="83" spans="1:8" ht="22.5" x14ac:dyDescent="0.2">
      <c r="A83" s="23" t="s">
        <v>12</v>
      </c>
      <c r="B83" s="25">
        <v>3</v>
      </c>
      <c r="C83" s="25">
        <v>0</v>
      </c>
      <c r="D83" s="26" t="s">
        <v>43</v>
      </c>
      <c r="E83" s="27" t="s">
        <v>43</v>
      </c>
      <c r="F83" s="28">
        <f>F84+F91+F103</f>
        <v>60.3</v>
      </c>
      <c r="G83" s="28">
        <f t="shared" ref="G83:H83" si="28">G84+G91+G103</f>
        <v>0</v>
      </c>
      <c r="H83" s="28">
        <f t="shared" si="28"/>
        <v>60.3</v>
      </c>
    </row>
    <row r="84" spans="1:8" x14ac:dyDescent="0.2">
      <c r="A84" s="20" t="s">
        <v>13</v>
      </c>
      <c r="B84" s="29">
        <v>3</v>
      </c>
      <c r="C84" s="29">
        <v>4</v>
      </c>
      <c r="D84" s="18" t="s">
        <v>43</v>
      </c>
      <c r="E84" s="30" t="s">
        <v>43</v>
      </c>
      <c r="F84" s="17">
        <f t="shared" ref="F84:H89" si="29">F85</f>
        <v>27</v>
      </c>
      <c r="G84" s="17">
        <f t="shared" si="29"/>
        <v>0</v>
      </c>
      <c r="H84" s="17">
        <f t="shared" si="29"/>
        <v>27</v>
      </c>
    </row>
    <row r="85" spans="1:8" ht="33.75" x14ac:dyDescent="0.2">
      <c r="A85" s="45" t="s">
        <v>253</v>
      </c>
      <c r="B85" s="47">
        <v>3</v>
      </c>
      <c r="C85" s="47">
        <v>4</v>
      </c>
      <c r="D85" s="48" t="s">
        <v>145</v>
      </c>
      <c r="E85" s="49"/>
      <c r="F85" s="50">
        <f t="shared" si="29"/>
        <v>27</v>
      </c>
      <c r="G85" s="50">
        <f t="shared" si="29"/>
        <v>0</v>
      </c>
      <c r="H85" s="50">
        <f t="shared" si="29"/>
        <v>27</v>
      </c>
    </row>
    <row r="86" spans="1:8" x14ac:dyDescent="0.2">
      <c r="A86" s="52" t="s">
        <v>58</v>
      </c>
      <c r="B86" s="47">
        <v>3</v>
      </c>
      <c r="C86" s="47">
        <v>4</v>
      </c>
      <c r="D86" s="48" t="s">
        <v>146</v>
      </c>
      <c r="E86" s="49"/>
      <c r="F86" s="50">
        <f t="shared" si="29"/>
        <v>27</v>
      </c>
      <c r="G86" s="50">
        <f t="shared" si="29"/>
        <v>0</v>
      </c>
      <c r="H86" s="50">
        <f t="shared" si="29"/>
        <v>27</v>
      </c>
    </row>
    <row r="87" spans="1:8" ht="33.75" x14ac:dyDescent="0.2">
      <c r="A87" s="45" t="s">
        <v>149</v>
      </c>
      <c r="B87" s="47">
        <v>3</v>
      </c>
      <c r="C87" s="47">
        <v>4</v>
      </c>
      <c r="D87" s="48" t="s">
        <v>148</v>
      </c>
      <c r="E87" s="49"/>
      <c r="F87" s="50">
        <f t="shared" si="29"/>
        <v>27</v>
      </c>
      <c r="G87" s="50">
        <f t="shared" si="29"/>
        <v>0</v>
      </c>
      <c r="H87" s="50">
        <f t="shared" si="29"/>
        <v>27</v>
      </c>
    </row>
    <row r="88" spans="1:8" ht="90" x14ac:dyDescent="0.2">
      <c r="A88" s="45" t="s">
        <v>220</v>
      </c>
      <c r="B88" s="47">
        <v>3</v>
      </c>
      <c r="C88" s="47">
        <v>4</v>
      </c>
      <c r="D88" s="58" t="s">
        <v>147</v>
      </c>
      <c r="E88" s="49"/>
      <c r="F88" s="50">
        <f t="shared" si="29"/>
        <v>27</v>
      </c>
      <c r="G88" s="50">
        <f t="shared" si="29"/>
        <v>0</v>
      </c>
      <c r="H88" s="50">
        <f t="shared" si="29"/>
        <v>27</v>
      </c>
    </row>
    <row r="89" spans="1:8" ht="22.5" x14ac:dyDescent="0.2">
      <c r="A89" s="45" t="s">
        <v>86</v>
      </c>
      <c r="B89" s="47">
        <v>3</v>
      </c>
      <c r="C89" s="47">
        <v>4</v>
      </c>
      <c r="D89" s="58" t="s">
        <v>147</v>
      </c>
      <c r="E89" s="49">
        <v>200</v>
      </c>
      <c r="F89" s="50">
        <f t="shared" si="29"/>
        <v>27</v>
      </c>
      <c r="G89" s="50">
        <f t="shared" si="29"/>
        <v>0</v>
      </c>
      <c r="H89" s="50">
        <f t="shared" si="29"/>
        <v>27</v>
      </c>
    </row>
    <row r="90" spans="1:8" ht="22.5" x14ac:dyDescent="0.2">
      <c r="A90" s="45" t="s">
        <v>45</v>
      </c>
      <c r="B90" s="47">
        <v>3</v>
      </c>
      <c r="C90" s="47">
        <v>4</v>
      </c>
      <c r="D90" s="58" t="s">
        <v>147</v>
      </c>
      <c r="E90" s="49">
        <v>240</v>
      </c>
      <c r="F90" s="50">
        <f>'расходы по структуре 2021 '!G115</f>
        <v>27</v>
      </c>
      <c r="G90" s="50">
        <f>'расходы по структуре 2021 '!H115</f>
        <v>0</v>
      </c>
      <c r="H90" s="50">
        <f>'расходы по структуре 2021 '!I115</f>
        <v>27</v>
      </c>
    </row>
    <row r="91" spans="1:8" x14ac:dyDescent="0.2">
      <c r="A91" s="62" t="s">
        <v>285</v>
      </c>
      <c r="B91" s="29">
        <v>3</v>
      </c>
      <c r="C91" s="29">
        <v>9</v>
      </c>
      <c r="D91" s="65"/>
      <c r="E91" s="30"/>
      <c r="F91" s="17">
        <f>F92</f>
        <v>2</v>
      </c>
      <c r="G91" s="17">
        <f t="shared" ref="G91:H91" si="30">G92</f>
        <v>0</v>
      </c>
      <c r="H91" s="17">
        <f t="shared" si="30"/>
        <v>2</v>
      </c>
    </row>
    <row r="92" spans="1:8" ht="33.75" x14ac:dyDescent="0.2">
      <c r="A92" s="45" t="s">
        <v>258</v>
      </c>
      <c r="B92" s="47">
        <v>3</v>
      </c>
      <c r="C92" s="47">
        <v>9</v>
      </c>
      <c r="D92" s="58">
        <v>7500000000</v>
      </c>
      <c r="E92" s="49"/>
      <c r="F92" s="50">
        <f>F93+F98</f>
        <v>2</v>
      </c>
      <c r="G92" s="50">
        <f t="shared" ref="G92:H92" si="31">G93+G98</f>
        <v>0</v>
      </c>
      <c r="H92" s="50">
        <f t="shared" si="31"/>
        <v>2</v>
      </c>
    </row>
    <row r="93" spans="1:8" ht="33.75" x14ac:dyDescent="0.2">
      <c r="A93" s="45" t="s">
        <v>194</v>
      </c>
      <c r="B93" s="47">
        <v>3</v>
      </c>
      <c r="C93" s="47">
        <v>9</v>
      </c>
      <c r="D93" s="58">
        <v>7510000000</v>
      </c>
      <c r="E93" s="49"/>
      <c r="F93" s="50">
        <f>F94</f>
        <v>1</v>
      </c>
      <c r="G93" s="50">
        <f t="shared" ref="G93:H96" si="32">G94</f>
        <v>0</v>
      </c>
      <c r="H93" s="50">
        <f t="shared" si="32"/>
        <v>1</v>
      </c>
    </row>
    <row r="94" spans="1:8" ht="33.75" x14ac:dyDescent="0.2">
      <c r="A94" s="45" t="s">
        <v>74</v>
      </c>
      <c r="B94" s="47">
        <v>3</v>
      </c>
      <c r="C94" s="47">
        <v>9</v>
      </c>
      <c r="D94" s="58">
        <v>7510100000</v>
      </c>
      <c r="E94" s="49"/>
      <c r="F94" s="50">
        <f>F95</f>
        <v>1</v>
      </c>
      <c r="G94" s="50">
        <f t="shared" si="32"/>
        <v>0</v>
      </c>
      <c r="H94" s="50">
        <f t="shared" si="32"/>
        <v>1</v>
      </c>
    </row>
    <row r="95" spans="1:8" ht="22.5" x14ac:dyDescent="0.2">
      <c r="A95" s="45" t="s">
        <v>66</v>
      </c>
      <c r="B95" s="47">
        <v>3</v>
      </c>
      <c r="C95" s="47">
        <v>9</v>
      </c>
      <c r="D95" s="58">
        <v>7510199990</v>
      </c>
      <c r="E95" s="49"/>
      <c r="F95" s="50">
        <f>F96</f>
        <v>1</v>
      </c>
      <c r="G95" s="50">
        <f t="shared" si="32"/>
        <v>0</v>
      </c>
      <c r="H95" s="50">
        <f t="shared" si="32"/>
        <v>1</v>
      </c>
    </row>
    <row r="96" spans="1:8" ht="22.5" x14ac:dyDescent="0.2">
      <c r="A96" s="45" t="s">
        <v>86</v>
      </c>
      <c r="B96" s="47">
        <v>3</v>
      </c>
      <c r="C96" s="47">
        <v>9</v>
      </c>
      <c r="D96" s="58">
        <v>7510199990</v>
      </c>
      <c r="E96" s="49">
        <v>200</v>
      </c>
      <c r="F96" s="50">
        <f>F97</f>
        <v>1</v>
      </c>
      <c r="G96" s="50">
        <f t="shared" si="32"/>
        <v>0</v>
      </c>
      <c r="H96" s="50">
        <f t="shared" si="32"/>
        <v>1</v>
      </c>
    </row>
    <row r="97" spans="1:8" ht="22.5" x14ac:dyDescent="0.2">
      <c r="A97" s="45" t="s">
        <v>45</v>
      </c>
      <c r="B97" s="47">
        <v>3</v>
      </c>
      <c r="C97" s="47">
        <v>9</v>
      </c>
      <c r="D97" s="58">
        <v>7510199990</v>
      </c>
      <c r="E97" s="49">
        <v>240</v>
      </c>
      <c r="F97" s="50">
        <f>'расходы по структуре 2021 '!G123</f>
        <v>1</v>
      </c>
      <c r="G97" s="50">
        <f>'расходы по структуре 2021 '!H123</f>
        <v>0</v>
      </c>
      <c r="H97" s="50">
        <f>'расходы по структуре 2021 '!I123</f>
        <v>1</v>
      </c>
    </row>
    <row r="98" spans="1:8" x14ac:dyDescent="0.2">
      <c r="A98" s="45" t="s">
        <v>195</v>
      </c>
      <c r="B98" s="47">
        <v>3</v>
      </c>
      <c r="C98" s="47">
        <v>9</v>
      </c>
      <c r="D98" s="58">
        <v>7520000000</v>
      </c>
      <c r="E98" s="49"/>
      <c r="F98" s="50">
        <f>F99</f>
        <v>1</v>
      </c>
      <c r="G98" s="50">
        <f t="shared" ref="G98:H101" si="33">G99</f>
        <v>0</v>
      </c>
      <c r="H98" s="50">
        <f t="shared" si="33"/>
        <v>1</v>
      </c>
    </row>
    <row r="99" spans="1:8" ht="22.5" x14ac:dyDescent="0.2">
      <c r="A99" s="45" t="s">
        <v>196</v>
      </c>
      <c r="B99" s="47">
        <v>3</v>
      </c>
      <c r="C99" s="47">
        <v>9</v>
      </c>
      <c r="D99" s="58">
        <v>7520100000</v>
      </c>
      <c r="E99" s="49"/>
      <c r="F99" s="50">
        <f>F100</f>
        <v>1</v>
      </c>
      <c r="G99" s="50">
        <f t="shared" si="33"/>
        <v>0</v>
      </c>
      <c r="H99" s="50">
        <f t="shared" si="33"/>
        <v>1</v>
      </c>
    </row>
    <row r="100" spans="1:8" ht="22.5" x14ac:dyDescent="0.2">
      <c r="A100" s="45" t="s">
        <v>66</v>
      </c>
      <c r="B100" s="47">
        <v>3</v>
      </c>
      <c r="C100" s="47">
        <v>9</v>
      </c>
      <c r="D100" s="58">
        <v>7520199990</v>
      </c>
      <c r="E100" s="49"/>
      <c r="F100" s="50">
        <f>F101</f>
        <v>1</v>
      </c>
      <c r="G100" s="50">
        <f t="shared" si="33"/>
        <v>0</v>
      </c>
      <c r="H100" s="50">
        <f t="shared" si="33"/>
        <v>1</v>
      </c>
    </row>
    <row r="101" spans="1:8" ht="22.5" x14ac:dyDescent="0.2">
      <c r="A101" s="45" t="s">
        <v>86</v>
      </c>
      <c r="B101" s="47">
        <v>3</v>
      </c>
      <c r="C101" s="47">
        <v>9</v>
      </c>
      <c r="D101" s="58">
        <v>7520199990</v>
      </c>
      <c r="E101" s="49">
        <v>200</v>
      </c>
      <c r="F101" s="50">
        <f>F102</f>
        <v>1</v>
      </c>
      <c r="G101" s="50">
        <f t="shared" si="33"/>
        <v>0</v>
      </c>
      <c r="H101" s="50">
        <f t="shared" si="33"/>
        <v>1</v>
      </c>
    </row>
    <row r="102" spans="1:8" ht="22.5" x14ac:dyDescent="0.2">
      <c r="A102" s="45" t="s">
        <v>45</v>
      </c>
      <c r="B102" s="47">
        <v>3</v>
      </c>
      <c r="C102" s="47">
        <v>9</v>
      </c>
      <c r="D102" s="58">
        <v>7520199990</v>
      </c>
      <c r="E102" s="49">
        <v>240</v>
      </c>
      <c r="F102" s="50">
        <f>'расходы по структуре 2021 '!G130</f>
        <v>1</v>
      </c>
      <c r="G102" s="50">
        <f>'расходы по структуре 2021 '!H130</f>
        <v>0</v>
      </c>
      <c r="H102" s="50">
        <f>'расходы по структуре 2021 '!I130</f>
        <v>1</v>
      </c>
    </row>
    <row r="103" spans="1:8" ht="22.5" x14ac:dyDescent="0.2">
      <c r="A103" s="62" t="s">
        <v>68</v>
      </c>
      <c r="B103" s="29">
        <v>3</v>
      </c>
      <c r="C103" s="29">
        <v>14</v>
      </c>
      <c r="D103" s="18"/>
      <c r="E103" s="30"/>
      <c r="F103" s="66">
        <f t="shared" ref="F103:H105" si="34">F104</f>
        <v>31.3</v>
      </c>
      <c r="G103" s="66">
        <f t="shared" si="34"/>
        <v>0</v>
      </c>
      <c r="H103" s="66">
        <f t="shared" si="34"/>
        <v>31.3</v>
      </c>
    </row>
    <row r="104" spans="1:8" ht="33.75" x14ac:dyDescent="0.2">
      <c r="A104" s="45" t="s">
        <v>253</v>
      </c>
      <c r="B104" s="47">
        <v>3</v>
      </c>
      <c r="C104" s="47">
        <v>14</v>
      </c>
      <c r="D104" s="48" t="s">
        <v>145</v>
      </c>
      <c r="E104" s="49"/>
      <c r="F104" s="54">
        <f t="shared" si="34"/>
        <v>31.3</v>
      </c>
      <c r="G104" s="54">
        <f t="shared" si="34"/>
        <v>0</v>
      </c>
      <c r="H104" s="54">
        <f t="shared" si="34"/>
        <v>31.3</v>
      </c>
    </row>
    <row r="105" spans="1:8" x14ac:dyDescent="0.2">
      <c r="A105" s="45" t="s">
        <v>58</v>
      </c>
      <c r="B105" s="47">
        <v>3</v>
      </c>
      <c r="C105" s="47">
        <v>14</v>
      </c>
      <c r="D105" s="48" t="s">
        <v>146</v>
      </c>
      <c r="E105" s="49"/>
      <c r="F105" s="50">
        <f t="shared" si="34"/>
        <v>31.3</v>
      </c>
      <c r="G105" s="50">
        <f t="shared" si="34"/>
        <v>0</v>
      </c>
      <c r="H105" s="50">
        <f t="shared" si="34"/>
        <v>31.3</v>
      </c>
    </row>
    <row r="106" spans="1:8" ht="22.5" x14ac:dyDescent="0.2">
      <c r="A106" s="45" t="s">
        <v>151</v>
      </c>
      <c r="B106" s="47">
        <v>3</v>
      </c>
      <c r="C106" s="47">
        <v>14</v>
      </c>
      <c r="D106" s="48" t="s">
        <v>152</v>
      </c>
      <c r="E106" s="49"/>
      <c r="F106" s="50">
        <f>F107+F110</f>
        <v>31.3</v>
      </c>
      <c r="G106" s="50">
        <f t="shared" ref="G106:H106" si="35">G107+G110</f>
        <v>0</v>
      </c>
      <c r="H106" s="50">
        <f t="shared" si="35"/>
        <v>31.3</v>
      </c>
    </row>
    <row r="107" spans="1:8" ht="22.5" x14ac:dyDescent="0.2">
      <c r="A107" s="45" t="s">
        <v>128</v>
      </c>
      <c r="B107" s="47">
        <v>3</v>
      </c>
      <c r="C107" s="47">
        <v>14</v>
      </c>
      <c r="D107" s="48" t="s">
        <v>153</v>
      </c>
      <c r="E107" s="49"/>
      <c r="F107" s="50">
        <f>F108</f>
        <v>25</v>
      </c>
      <c r="G107" s="50">
        <f t="shared" ref="G107:H108" si="36">G108</f>
        <v>0</v>
      </c>
      <c r="H107" s="50">
        <f t="shared" si="36"/>
        <v>25</v>
      </c>
    </row>
    <row r="108" spans="1:8" ht="45" x14ac:dyDescent="0.2">
      <c r="A108" s="45" t="s">
        <v>47</v>
      </c>
      <c r="B108" s="47">
        <v>3</v>
      </c>
      <c r="C108" s="47">
        <v>14</v>
      </c>
      <c r="D108" s="48" t="s">
        <v>153</v>
      </c>
      <c r="E108" s="49">
        <v>100</v>
      </c>
      <c r="F108" s="50">
        <f>F109</f>
        <v>25</v>
      </c>
      <c r="G108" s="50">
        <f t="shared" si="36"/>
        <v>0</v>
      </c>
      <c r="H108" s="50">
        <f t="shared" si="36"/>
        <v>25</v>
      </c>
    </row>
    <row r="109" spans="1:8" x14ac:dyDescent="0.2">
      <c r="A109" s="45" t="s">
        <v>49</v>
      </c>
      <c r="B109" s="47">
        <v>3</v>
      </c>
      <c r="C109" s="47">
        <v>14</v>
      </c>
      <c r="D109" s="48" t="s">
        <v>153</v>
      </c>
      <c r="E109" s="49">
        <v>110</v>
      </c>
      <c r="F109" s="50">
        <f>'расходы по структуре 2021 '!G137</f>
        <v>25</v>
      </c>
      <c r="G109" s="50">
        <f>'расходы по структуре 2021 '!H137</f>
        <v>0</v>
      </c>
      <c r="H109" s="50">
        <f>'расходы по структуре 2021 '!I137</f>
        <v>25</v>
      </c>
    </row>
    <row r="110" spans="1:8" ht="33.75" x14ac:dyDescent="0.2">
      <c r="A110" s="45" t="s">
        <v>129</v>
      </c>
      <c r="B110" s="47">
        <v>3</v>
      </c>
      <c r="C110" s="47">
        <v>14</v>
      </c>
      <c r="D110" s="48" t="s">
        <v>154</v>
      </c>
      <c r="E110" s="49"/>
      <c r="F110" s="54">
        <f>F111</f>
        <v>6.3</v>
      </c>
      <c r="G110" s="54">
        <f t="shared" ref="G110:H111" si="37">G111</f>
        <v>0</v>
      </c>
      <c r="H110" s="54">
        <f t="shared" si="37"/>
        <v>6.3</v>
      </c>
    </row>
    <row r="111" spans="1:8" ht="45" x14ac:dyDescent="0.2">
      <c r="A111" s="45" t="s">
        <v>47</v>
      </c>
      <c r="B111" s="47">
        <v>3</v>
      </c>
      <c r="C111" s="47">
        <v>14</v>
      </c>
      <c r="D111" s="48" t="s">
        <v>154</v>
      </c>
      <c r="E111" s="49">
        <v>100</v>
      </c>
      <c r="F111" s="54">
        <f>F112</f>
        <v>6.3</v>
      </c>
      <c r="G111" s="54">
        <f t="shared" si="37"/>
        <v>0</v>
      </c>
      <c r="H111" s="54">
        <f t="shared" si="37"/>
        <v>6.3</v>
      </c>
    </row>
    <row r="112" spans="1:8" x14ac:dyDescent="0.2">
      <c r="A112" s="45" t="s">
        <v>49</v>
      </c>
      <c r="B112" s="47">
        <v>3</v>
      </c>
      <c r="C112" s="47">
        <v>14</v>
      </c>
      <c r="D112" s="48" t="s">
        <v>154</v>
      </c>
      <c r="E112" s="49">
        <v>110</v>
      </c>
      <c r="F112" s="50">
        <f>'расходы по структуре 2021 '!G142</f>
        <v>6.3</v>
      </c>
      <c r="G112" s="50">
        <f>'расходы по структуре 2021 '!H142</f>
        <v>0</v>
      </c>
      <c r="H112" s="50">
        <f>'расходы по структуре 2021 '!I142</f>
        <v>6.3</v>
      </c>
    </row>
    <row r="113" spans="1:8" x14ac:dyDescent="0.2">
      <c r="A113" s="23" t="s">
        <v>14</v>
      </c>
      <c r="B113" s="25">
        <v>4</v>
      </c>
      <c r="C113" s="63">
        <v>0</v>
      </c>
      <c r="D113" s="26" t="s">
        <v>43</v>
      </c>
      <c r="E113" s="27" t="s">
        <v>43</v>
      </c>
      <c r="F113" s="64">
        <f>F114+F121+F127</f>
        <v>2572.6</v>
      </c>
      <c r="G113" s="64">
        <f t="shared" ref="G113:H113" si="38">G114+G121+G127</f>
        <v>2200.5439499999998</v>
      </c>
      <c r="H113" s="64">
        <f t="shared" si="38"/>
        <v>4773.1439499999997</v>
      </c>
    </row>
    <row r="114" spans="1:8" x14ac:dyDescent="0.2">
      <c r="A114" s="62" t="s">
        <v>125</v>
      </c>
      <c r="B114" s="29">
        <v>4</v>
      </c>
      <c r="C114" s="29">
        <v>9</v>
      </c>
      <c r="D114" s="18"/>
      <c r="E114" s="30"/>
      <c r="F114" s="17">
        <f t="shared" ref="F114:H119" si="39">F115</f>
        <v>2151.1</v>
      </c>
      <c r="G114" s="17">
        <f t="shared" si="39"/>
        <v>2200.5439499999998</v>
      </c>
      <c r="H114" s="17">
        <f t="shared" si="39"/>
        <v>4351.6439499999997</v>
      </c>
    </row>
    <row r="115" spans="1:8" ht="33.75" x14ac:dyDescent="0.2">
      <c r="A115" s="45" t="s">
        <v>249</v>
      </c>
      <c r="B115" s="47">
        <v>4</v>
      </c>
      <c r="C115" s="47">
        <v>9</v>
      </c>
      <c r="D115" s="51">
        <v>8400000000</v>
      </c>
      <c r="E115" s="49"/>
      <c r="F115" s="50">
        <f t="shared" si="39"/>
        <v>2151.1</v>
      </c>
      <c r="G115" s="50">
        <f t="shared" si="39"/>
        <v>2200.5439499999998</v>
      </c>
      <c r="H115" s="50">
        <f t="shared" si="39"/>
        <v>4351.6439499999997</v>
      </c>
    </row>
    <row r="116" spans="1:8" x14ac:dyDescent="0.2">
      <c r="A116" s="45" t="s">
        <v>123</v>
      </c>
      <c r="B116" s="47">
        <v>4</v>
      </c>
      <c r="C116" s="47">
        <v>9</v>
      </c>
      <c r="D116" s="51">
        <v>8410000000</v>
      </c>
      <c r="E116" s="49"/>
      <c r="F116" s="50">
        <f t="shared" si="39"/>
        <v>2151.1</v>
      </c>
      <c r="G116" s="50">
        <f t="shared" si="39"/>
        <v>2200.5439499999998</v>
      </c>
      <c r="H116" s="50">
        <f t="shared" si="39"/>
        <v>4351.6439499999997</v>
      </c>
    </row>
    <row r="117" spans="1:8" ht="22.5" x14ac:dyDescent="0.2">
      <c r="A117" s="45" t="s">
        <v>124</v>
      </c>
      <c r="B117" s="47">
        <v>4</v>
      </c>
      <c r="C117" s="47">
        <v>9</v>
      </c>
      <c r="D117" s="51">
        <v>8410100000</v>
      </c>
      <c r="E117" s="49"/>
      <c r="F117" s="50">
        <f t="shared" si="39"/>
        <v>2151.1</v>
      </c>
      <c r="G117" s="50">
        <f t="shared" si="39"/>
        <v>2200.5439499999998</v>
      </c>
      <c r="H117" s="50">
        <f t="shared" si="39"/>
        <v>4351.6439499999997</v>
      </c>
    </row>
    <row r="118" spans="1:8" ht="22.5" x14ac:dyDescent="0.2">
      <c r="A118" s="45" t="s">
        <v>66</v>
      </c>
      <c r="B118" s="47">
        <v>4</v>
      </c>
      <c r="C118" s="47">
        <v>9</v>
      </c>
      <c r="D118" s="51">
        <v>8410199990</v>
      </c>
      <c r="E118" s="49"/>
      <c r="F118" s="50">
        <f t="shared" si="39"/>
        <v>2151.1</v>
      </c>
      <c r="G118" s="50">
        <f t="shared" si="39"/>
        <v>2200.5439499999998</v>
      </c>
      <c r="H118" s="50">
        <f t="shared" si="39"/>
        <v>4351.6439499999997</v>
      </c>
    </row>
    <row r="119" spans="1:8" ht="22.5" x14ac:dyDescent="0.2">
      <c r="A119" s="45" t="s">
        <v>86</v>
      </c>
      <c r="B119" s="47">
        <v>4</v>
      </c>
      <c r="C119" s="47">
        <v>9</v>
      </c>
      <c r="D119" s="51">
        <v>8410199990</v>
      </c>
      <c r="E119" s="49">
        <v>200</v>
      </c>
      <c r="F119" s="50">
        <f>F120</f>
        <v>2151.1</v>
      </c>
      <c r="G119" s="50">
        <f t="shared" si="39"/>
        <v>2200.5439499999998</v>
      </c>
      <c r="H119" s="50">
        <f t="shared" si="39"/>
        <v>4351.6439499999997</v>
      </c>
    </row>
    <row r="120" spans="1:8" ht="22.5" x14ac:dyDescent="0.2">
      <c r="A120" s="45" t="s">
        <v>45</v>
      </c>
      <c r="B120" s="47">
        <v>4</v>
      </c>
      <c r="C120" s="47">
        <v>9</v>
      </c>
      <c r="D120" s="51">
        <v>8410199990</v>
      </c>
      <c r="E120" s="49">
        <v>240</v>
      </c>
      <c r="F120" s="50">
        <f>'расходы по структуре 2021 '!G150</f>
        <v>2151.1</v>
      </c>
      <c r="G120" s="50">
        <f>'расходы по структуре 2021 '!H150</f>
        <v>2200.5439499999998</v>
      </c>
      <c r="H120" s="50">
        <f>'расходы по структуре 2021 '!I150</f>
        <v>4351.6439499999997</v>
      </c>
    </row>
    <row r="121" spans="1:8" x14ac:dyDescent="0.2">
      <c r="A121" s="20" t="s">
        <v>15</v>
      </c>
      <c r="B121" s="29">
        <v>4</v>
      </c>
      <c r="C121" s="29">
        <v>10</v>
      </c>
      <c r="D121" s="18" t="s">
        <v>43</v>
      </c>
      <c r="E121" s="30" t="s">
        <v>43</v>
      </c>
      <c r="F121" s="17">
        <f t="shared" ref="F121:H125" si="40">F122</f>
        <v>414.2</v>
      </c>
      <c r="G121" s="17">
        <f t="shared" si="40"/>
        <v>0</v>
      </c>
      <c r="H121" s="17">
        <f t="shared" si="40"/>
        <v>414.2</v>
      </c>
    </row>
    <row r="122" spans="1:8" ht="33.75" x14ac:dyDescent="0.2">
      <c r="A122" s="53" t="s">
        <v>250</v>
      </c>
      <c r="B122" s="47">
        <v>4</v>
      </c>
      <c r="C122" s="47">
        <v>10</v>
      </c>
      <c r="D122" s="48" t="s">
        <v>133</v>
      </c>
      <c r="E122" s="49" t="s">
        <v>43</v>
      </c>
      <c r="F122" s="50">
        <f t="shared" si="40"/>
        <v>414.2</v>
      </c>
      <c r="G122" s="50">
        <f t="shared" si="40"/>
        <v>0</v>
      </c>
      <c r="H122" s="50">
        <f t="shared" si="40"/>
        <v>414.2</v>
      </c>
    </row>
    <row r="123" spans="1:8" ht="22.5" x14ac:dyDescent="0.2">
      <c r="A123" s="53" t="s">
        <v>221</v>
      </c>
      <c r="B123" s="47">
        <v>4</v>
      </c>
      <c r="C123" s="47">
        <v>10</v>
      </c>
      <c r="D123" s="48" t="s">
        <v>155</v>
      </c>
      <c r="E123" s="49" t="s">
        <v>43</v>
      </c>
      <c r="F123" s="50">
        <f t="shared" si="40"/>
        <v>414.2</v>
      </c>
      <c r="G123" s="50">
        <f t="shared" si="40"/>
        <v>0</v>
      </c>
      <c r="H123" s="50">
        <f t="shared" si="40"/>
        <v>414.2</v>
      </c>
    </row>
    <row r="124" spans="1:8" x14ac:dyDescent="0.2">
      <c r="A124" s="53" t="s">
        <v>39</v>
      </c>
      <c r="B124" s="47">
        <v>4</v>
      </c>
      <c r="C124" s="47">
        <v>10</v>
      </c>
      <c r="D124" s="48" t="s">
        <v>156</v>
      </c>
      <c r="E124" s="49"/>
      <c r="F124" s="50">
        <f t="shared" si="40"/>
        <v>414.2</v>
      </c>
      <c r="G124" s="50">
        <f t="shared" si="40"/>
        <v>0</v>
      </c>
      <c r="H124" s="50">
        <f t="shared" si="40"/>
        <v>414.2</v>
      </c>
    </row>
    <row r="125" spans="1:8" ht="22.5" x14ac:dyDescent="0.2">
      <c r="A125" s="45" t="s">
        <v>86</v>
      </c>
      <c r="B125" s="47">
        <v>4</v>
      </c>
      <c r="C125" s="47">
        <v>10</v>
      </c>
      <c r="D125" s="48" t="s">
        <v>156</v>
      </c>
      <c r="E125" s="49" t="s">
        <v>44</v>
      </c>
      <c r="F125" s="50">
        <f t="shared" si="40"/>
        <v>414.2</v>
      </c>
      <c r="G125" s="50">
        <f t="shared" si="40"/>
        <v>0</v>
      </c>
      <c r="H125" s="50">
        <f t="shared" si="40"/>
        <v>414.2</v>
      </c>
    </row>
    <row r="126" spans="1:8" ht="22.5" x14ac:dyDescent="0.2">
      <c r="A126" s="45" t="s">
        <v>45</v>
      </c>
      <c r="B126" s="47">
        <v>4</v>
      </c>
      <c r="C126" s="47">
        <v>10</v>
      </c>
      <c r="D126" s="48" t="s">
        <v>156</v>
      </c>
      <c r="E126" s="49" t="s">
        <v>46</v>
      </c>
      <c r="F126" s="50">
        <f>'расходы по структуре 2021 '!G157</f>
        <v>414.2</v>
      </c>
      <c r="G126" s="50">
        <f>'расходы по структуре 2021 '!H157</f>
        <v>0</v>
      </c>
      <c r="H126" s="50">
        <f>'расходы по структуре 2021 '!I157</f>
        <v>414.2</v>
      </c>
    </row>
    <row r="127" spans="1:8" x14ac:dyDescent="0.2">
      <c r="A127" s="62" t="s">
        <v>127</v>
      </c>
      <c r="B127" s="29">
        <v>4</v>
      </c>
      <c r="C127" s="29">
        <v>12</v>
      </c>
      <c r="D127" s="18"/>
      <c r="E127" s="30"/>
      <c r="F127" s="17">
        <f>F128</f>
        <v>7.3</v>
      </c>
      <c r="G127" s="17">
        <f t="shared" ref="G127:H131" si="41">G128</f>
        <v>0</v>
      </c>
      <c r="H127" s="17">
        <f t="shared" si="41"/>
        <v>7.3</v>
      </c>
    </row>
    <row r="128" spans="1:8" ht="33.75" x14ac:dyDescent="0.2">
      <c r="A128" s="53" t="s">
        <v>250</v>
      </c>
      <c r="B128" s="47">
        <v>4</v>
      </c>
      <c r="C128" s="47">
        <v>12</v>
      </c>
      <c r="D128" s="48" t="s">
        <v>133</v>
      </c>
      <c r="E128" s="49"/>
      <c r="F128" s="50">
        <f>F129</f>
        <v>7.3</v>
      </c>
      <c r="G128" s="50">
        <f t="shared" si="41"/>
        <v>0</v>
      </c>
      <c r="H128" s="50">
        <f t="shared" si="41"/>
        <v>7.3</v>
      </c>
    </row>
    <row r="129" spans="1:8" ht="33.75" x14ac:dyDescent="0.2">
      <c r="A129" s="53" t="s">
        <v>222</v>
      </c>
      <c r="B129" s="47">
        <v>4</v>
      </c>
      <c r="C129" s="47">
        <v>12</v>
      </c>
      <c r="D129" s="48" t="s">
        <v>157</v>
      </c>
      <c r="E129" s="49"/>
      <c r="F129" s="50">
        <f>F130</f>
        <v>7.3</v>
      </c>
      <c r="G129" s="50">
        <f t="shared" si="41"/>
        <v>0</v>
      </c>
      <c r="H129" s="50">
        <f t="shared" si="41"/>
        <v>7.3</v>
      </c>
    </row>
    <row r="130" spans="1:8" ht="45" x14ac:dyDescent="0.2">
      <c r="A130" s="45" t="s">
        <v>126</v>
      </c>
      <c r="B130" s="47">
        <v>4</v>
      </c>
      <c r="C130" s="47">
        <v>12</v>
      </c>
      <c r="D130" s="58">
        <v>7700189020</v>
      </c>
      <c r="E130" s="49"/>
      <c r="F130" s="54">
        <f>F131</f>
        <v>7.3</v>
      </c>
      <c r="G130" s="54">
        <f t="shared" si="41"/>
        <v>0</v>
      </c>
      <c r="H130" s="54">
        <f t="shared" si="41"/>
        <v>7.3</v>
      </c>
    </row>
    <row r="131" spans="1:8" x14ac:dyDescent="0.2">
      <c r="A131" s="45" t="s">
        <v>59</v>
      </c>
      <c r="B131" s="47">
        <v>4</v>
      </c>
      <c r="C131" s="47">
        <v>12</v>
      </c>
      <c r="D131" s="58">
        <v>7700189020</v>
      </c>
      <c r="E131" s="49">
        <v>500</v>
      </c>
      <c r="F131" s="50">
        <f>F132</f>
        <v>7.3</v>
      </c>
      <c r="G131" s="50">
        <f t="shared" si="41"/>
        <v>0</v>
      </c>
      <c r="H131" s="50">
        <f t="shared" si="41"/>
        <v>7.3</v>
      </c>
    </row>
    <row r="132" spans="1:8" x14ac:dyDescent="0.2">
      <c r="A132" s="45" t="s">
        <v>42</v>
      </c>
      <c r="B132" s="47">
        <v>4</v>
      </c>
      <c r="C132" s="47">
        <v>12</v>
      </c>
      <c r="D132" s="58">
        <v>7700189020</v>
      </c>
      <c r="E132" s="49">
        <v>540</v>
      </c>
      <c r="F132" s="50">
        <f>'расходы по структуре 2021 '!G164</f>
        <v>7.3</v>
      </c>
      <c r="G132" s="50">
        <f>'расходы по структуре 2021 '!H164</f>
        <v>0</v>
      </c>
      <c r="H132" s="50">
        <f>'расходы по структуре 2021 '!I164</f>
        <v>7.3</v>
      </c>
    </row>
    <row r="133" spans="1:8" x14ac:dyDescent="0.2">
      <c r="A133" s="23" t="s">
        <v>16</v>
      </c>
      <c r="B133" s="25">
        <v>5</v>
      </c>
      <c r="C133" s="25">
        <v>0</v>
      </c>
      <c r="D133" s="26" t="s">
        <v>43</v>
      </c>
      <c r="E133" s="27" t="s">
        <v>43</v>
      </c>
      <c r="F133" s="60">
        <f>F134+F141+F153+F175</f>
        <v>3377.3</v>
      </c>
      <c r="G133" s="60">
        <f t="shared" ref="G133:H133" si="42">G134+G141+G153+G175</f>
        <v>0</v>
      </c>
      <c r="H133" s="60">
        <f t="shared" si="42"/>
        <v>3377.3</v>
      </c>
    </row>
    <row r="134" spans="1:8" x14ac:dyDescent="0.2">
      <c r="A134" s="20" t="s">
        <v>40</v>
      </c>
      <c r="B134" s="29">
        <v>5</v>
      </c>
      <c r="C134" s="29">
        <v>1</v>
      </c>
      <c r="D134" s="18" t="s">
        <v>43</v>
      </c>
      <c r="E134" s="30" t="s">
        <v>43</v>
      </c>
      <c r="F134" s="17">
        <f t="shared" ref="F134:H139" si="43">F135</f>
        <v>238.6</v>
      </c>
      <c r="G134" s="17">
        <f t="shared" si="43"/>
        <v>0</v>
      </c>
      <c r="H134" s="17">
        <f t="shared" si="43"/>
        <v>238.6</v>
      </c>
    </row>
    <row r="135" spans="1:8" ht="33.75" x14ac:dyDescent="0.2">
      <c r="A135" s="53" t="s">
        <v>254</v>
      </c>
      <c r="B135" s="47">
        <v>5</v>
      </c>
      <c r="C135" s="47">
        <v>1</v>
      </c>
      <c r="D135" s="48" t="s">
        <v>158</v>
      </c>
      <c r="E135" s="49" t="s">
        <v>43</v>
      </c>
      <c r="F135" s="50">
        <f t="shared" si="43"/>
        <v>238.6</v>
      </c>
      <c r="G135" s="50">
        <f t="shared" si="43"/>
        <v>0</v>
      </c>
      <c r="H135" s="50">
        <f t="shared" si="43"/>
        <v>238.6</v>
      </c>
    </row>
    <row r="136" spans="1:8" ht="22.5" x14ac:dyDescent="0.2">
      <c r="A136" s="53" t="s">
        <v>159</v>
      </c>
      <c r="B136" s="47">
        <v>5</v>
      </c>
      <c r="C136" s="47">
        <v>1</v>
      </c>
      <c r="D136" s="48" t="s">
        <v>160</v>
      </c>
      <c r="E136" s="49" t="s">
        <v>43</v>
      </c>
      <c r="F136" s="50">
        <f t="shared" si="43"/>
        <v>238.6</v>
      </c>
      <c r="G136" s="50">
        <f t="shared" si="43"/>
        <v>0</v>
      </c>
      <c r="H136" s="50">
        <f t="shared" si="43"/>
        <v>238.6</v>
      </c>
    </row>
    <row r="137" spans="1:8" ht="22.5" x14ac:dyDescent="0.2">
      <c r="A137" s="53" t="s">
        <v>71</v>
      </c>
      <c r="B137" s="47">
        <v>5</v>
      </c>
      <c r="C137" s="47">
        <v>1</v>
      </c>
      <c r="D137" s="48" t="s">
        <v>161</v>
      </c>
      <c r="E137" s="49"/>
      <c r="F137" s="50">
        <f t="shared" si="43"/>
        <v>238.6</v>
      </c>
      <c r="G137" s="50">
        <f t="shared" si="43"/>
        <v>0</v>
      </c>
      <c r="H137" s="50">
        <f t="shared" si="43"/>
        <v>238.6</v>
      </c>
    </row>
    <row r="138" spans="1:8" ht="22.5" x14ac:dyDescent="0.2">
      <c r="A138" s="53" t="s">
        <v>66</v>
      </c>
      <c r="B138" s="47">
        <v>5</v>
      </c>
      <c r="C138" s="47">
        <v>1</v>
      </c>
      <c r="D138" s="48" t="s">
        <v>183</v>
      </c>
      <c r="E138" s="49"/>
      <c r="F138" s="50">
        <f t="shared" si="43"/>
        <v>238.6</v>
      </c>
      <c r="G138" s="50">
        <f t="shared" si="43"/>
        <v>0</v>
      </c>
      <c r="H138" s="50">
        <f t="shared" si="43"/>
        <v>238.6</v>
      </c>
    </row>
    <row r="139" spans="1:8" ht="22.5" x14ac:dyDescent="0.2">
      <c r="A139" s="45" t="s">
        <v>86</v>
      </c>
      <c r="B139" s="47">
        <v>5</v>
      </c>
      <c r="C139" s="47">
        <v>1</v>
      </c>
      <c r="D139" s="48" t="s">
        <v>183</v>
      </c>
      <c r="E139" s="49" t="s">
        <v>44</v>
      </c>
      <c r="F139" s="50">
        <f t="shared" si="43"/>
        <v>238.6</v>
      </c>
      <c r="G139" s="50">
        <f t="shared" si="43"/>
        <v>0</v>
      </c>
      <c r="H139" s="50">
        <f t="shared" si="43"/>
        <v>238.6</v>
      </c>
    </row>
    <row r="140" spans="1:8" ht="22.5" x14ac:dyDescent="0.2">
      <c r="A140" s="45" t="s">
        <v>45</v>
      </c>
      <c r="B140" s="47">
        <v>5</v>
      </c>
      <c r="C140" s="47">
        <v>1</v>
      </c>
      <c r="D140" s="48" t="s">
        <v>183</v>
      </c>
      <c r="E140" s="49" t="s">
        <v>46</v>
      </c>
      <c r="F140" s="50">
        <f>'расходы по структуре 2021 '!G172</f>
        <v>238.6</v>
      </c>
      <c r="G140" s="50">
        <f>'расходы по структуре 2021 '!H172</f>
        <v>0</v>
      </c>
      <c r="H140" s="50">
        <f>'расходы по структуре 2021 '!I172</f>
        <v>238.6</v>
      </c>
    </row>
    <row r="141" spans="1:8" x14ac:dyDescent="0.2">
      <c r="A141" s="20" t="s">
        <v>30</v>
      </c>
      <c r="B141" s="29">
        <v>5</v>
      </c>
      <c r="C141" s="29">
        <v>2</v>
      </c>
      <c r="D141" s="18" t="s">
        <v>43</v>
      </c>
      <c r="E141" s="30" t="s">
        <v>43</v>
      </c>
      <c r="F141" s="17">
        <f>F142</f>
        <v>2272.3000000000002</v>
      </c>
      <c r="G141" s="17">
        <f t="shared" ref="G141:H143" si="44">G142</f>
        <v>0</v>
      </c>
      <c r="H141" s="17">
        <f t="shared" si="44"/>
        <v>2272.3000000000002</v>
      </c>
    </row>
    <row r="142" spans="1:8" ht="33.75" x14ac:dyDescent="0.2">
      <c r="A142" s="53" t="s">
        <v>254</v>
      </c>
      <c r="B142" s="47">
        <v>5</v>
      </c>
      <c r="C142" s="47">
        <v>2</v>
      </c>
      <c r="D142" s="48" t="s">
        <v>158</v>
      </c>
      <c r="E142" s="49" t="s">
        <v>43</v>
      </c>
      <c r="F142" s="50">
        <f>F143</f>
        <v>2272.3000000000002</v>
      </c>
      <c r="G142" s="50">
        <f t="shared" si="44"/>
        <v>0</v>
      </c>
      <c r="H142" s="50">
        <f t="shared" si="44"/>
        <v>2272.3000000000002</v>
      </c>
    </row>
    <row r="143" spans="1:8" ht="22.5" x14ac:dyDescent="0.2">
      <c r="A143" s="53" t="s">
        <v>57</v>
      </c>
      <c r="B143" s="47">
        <v>5</v>
      </c>
      <c r="C143" s="47">
        <v>2</v>
      </c>
      <c r="D143" s="48" t="s">
        <v>162</v>
      </c>
      <c r="E143" s="49" t="s">
        <v>43</v>
      </c>
      <c r="F143" s="50">
        <f>F144</f>
        <v>2272.3000000000002</v>
      </c>
      <c r="G143" s="50">
        <f t="shared" si="44"/>
        <v>0</v>
      </c>
      <c r="H143" s="50">
        <f t="shared" si="44"/>
        <v>2272.3000000000002</v>
      </c>
    </row>
    <row r="144" spans="1:8" ht="22.5" x14ac:dyDescent="0.2">
      <c r="A144" s="53" t="s">
        <v>164</v>
      </c>
      <c r="B144" s="47">
        <v>5</v>
      </c>
      <c r="C144" s="47">
        <v>2</v>
      </c>
      <c r="D144" s="48" t="s">
        <v>163</v>
      </c>
      <c r="E144" s="49" t="s">
        <v>43</v>
      </c>
      <c r="F144" s="50">
        <f>F145+F148+F150</f>
        <v>2272.3000000000002</v>
      </c>
      <c r="G144" s="50">
        <f t="shared" ref="G144:H144" si="45">G145+G148+G150</f>
        <v>0</v>
      </c>
      <c r="H144" s="50">
        <f t="shared" si="45"/>
        <v>2272.3000000000002</v>
      </c>
    </row>
    <row r="145" spans="1:8" ht="56.25" x14ac:dyDescent="0.2">
      <c r="A145" s="53" t="s">
        <v>165</v>
      </c>
      <c r="B145" s="47">
        <v>5</v>
      </c>
      <c r="C145" s="47">
        <v>2</v>
      </c>
      <c r="D145" s="48" t="s">
        <v>199</v>
      </c>
      <c r="E145" s="49"/>
      <c r="F145" s="54">
        <f>F146</f>
        <v>50</v>
      </c>
      <c r="G145" s="54">
        <f t="shared" ref="G145:H146" si="46">G146</f>
        <v>0</v>
      </c>
      <c r="H145" s="54">
        <f t="shared" si="46"/>
        <v>50</v>
      </c>
    </row>
    <row r="146" spans="1:8" ht="22.5" x14ac:dyDescent="0.2">
      <c r="A146" s="45" t="s">
        <v>86</v>
      </c>
      <c r="B146" s="47">
        <v>5</v>
      </c>
      <c r="C146" s="47">
        <v>2</v>
      </c>
      <c r="D146" s="48" t="s">
        <v>199</v>
      </c>
      <c r="E146" s="49" t="s">
        <v>44</v>
      </c>
      <c r="F146" s="54">
        <f>F147</f>
        <v>50</v>
      </c>
      <c r="G146" s="54">
        <f t="shared" si="46"/>
        <v>0</v>
      </c>
      <c r="H146" s="54">
        <f t="shared" si="46"/>
        <v>50</v>
      </c>
    </row>
    <row r="147" spans="1:8" ht="22.5" x14ac:dyDescent="0.2">
      <c r="A147" s="45" t="s">
        <v>45</v>
      </c>
      <c r="B147" s="47">
        <v>5</v>
      </c>
      <c r="C147" s="47">
        <v>2</v>
      </c>
      <c r="D147" s="48" t="s">
        <v>199</v>
      </c>
      <c r="E147" s="49" t="s">
        <v>46</v>
      </c>
      <c r="F147" s="54">
        <f>'расходы по структуре 2021 '!G183</f>
        <v>50</v>
      </c>
      <c r="G147" s="54">
        <f>'расходы по структуре 2021 '!H183</f>
        <v>0</v>
      </c>
      <c r="H147" s="54">
        <f>'расходы по структуре 2021 '!I183</f>
        <v>50</v>
      </c>
    </row>
    <row r="148" spans="1:8" ht="22.5" x14ac:dyDescent="0.2">
      <c r="A148" s="45" t="s">
        <v>86</v>
      </c>
      <c r="B148" s="47">
        <v>5</v>
      </c>
      <c r="C148" s="47">
        <v>2</v>
      </c>
      <c r="D148" s="48" t="s">
        <v>210</v>
      </c>
      <c r="E148" s="49">
        <v>200</v>
      </c>
      <c r="F148" s="54">
        <f>F149</f>
        <v>2000</v>
      </c>
      <c r="G148" s="54">
        <f t="shared" ref="G148:H148" si="47">G149</f>
        <v>0</v>
      </c>
      <c r="H148" s="54">
        <f t="shared" si="47"/>
        <v>2000</v>
      </c>
    </row>
    <row r="149" spans="1:8" ht="22.5" x14ac:dyDescent="0.2">
      <c r="A149" s="45" t="s">
        <v>45</v>
      </c>
      <c r="B149" s="47">
        <v>5</v>
      </c>
      <c r="C149" s="47">
        <v>2</v>
      </c>
      <c r="D149" s="48" t="s">
        <v>210</v>
      </c>
      <c r="E149" s="49">
        <v>240</v>
      </c>
      <c r="F149" s="54">
        <f>'расходы по структуре 2021 '!G180</f>
        <v>2000</v>
      </c>
      <c r="G149" s="54">
        <f>'расходы по структуре 2021 '!H180</f>
        <v>0</v>
      </c>
      <c r="H149" s="54">
        <f>'расходы по структуре 2021 '!I180</f>
        <v>2000</v>
      </c>
    </row>
    <row r="150" spans="1:8" ht="56.25" x14ac:dyDescent="0.2">
      <c r="A150" s="45" t="s">
        <v>166</v>
      </c>
      <c r="B150" s="47">
        <v>5</v>
      </c>
      <c r="C150" s="47">
        <v>2</v>
      </c>
      <c r="D150" s="48" t="s">
        <v>200</v>
      </c>
      <c r="E150" s="49"/>
      <c r="F150" s="54">
        <f>F151</f>
        <v>222.3</v>
      </c>
      <c r="G150" s="54">
        <f t="shared" ref="G150:H151" si="48">G151</f>
        <v>0</v>
      </c>
      <c r="H150" s="54">
        <f t="shared" si="48"/>
        <v>222.3</v>
      </c>
    </row>
    <row r="151" spans="1:8" ht="22.5" x14ac:dyDescent="0.2">
      <c r="A151" s="45" t="s">
        <v>86</v>
      </c>
      <c r="B151" s="47">
        <v>5</v>
      </c>
      <c r="C151" s="47">
        <v>2</v>
      </c>
      <c r="D151" s="48" t="s">
        <v>200</v>
      </c>
      <c r="E151" s="49">
        <v>200</v>
      </c>
      <c r="F151" s="54">
        <f>F152</f>
        <v>222.3</v>
      </c>
      <c r="G151" s="54">
        <f t="shared" si="48"/>
        <v>0</v>
      </c>
      <c r="H151" s="54">
        <f t="shared" si="48"/>
        <v>222.3</v>
      </c>
    </row>
    <row r="152" spans="1:8" ht="22.5" x14ac:dyDescent="0.2">
      <c r="A152" s="45" t="s">
        <v>45</v>
      </c>
      <c r="B152" s="47">
        <v>5</v>
      </c>
      <c r="C152" s="47">
        <v>2</v>
      </c>
      <c r="D152" s="48" t="s">
        <v>200</v>
      </c>
      <c r="E152" s="49">
        <v>240</v>
      </c>
      <c r="F152" s="54">
        <f>'расходы по структуре 2021 '!G187</f>
        <v>222.3</v>
      </c>
      <c r="G152" s="54">
        <f>'расходы по структуре 2021 '!H187</f>
        <v>0</v>
      </c>
      <c r="H152" s="54">
        <f>'расходы по структуре 2021 '!I187</f>
        <v>222.3</v>
      </c>
    </row>
    <row r="153" spans="1:8" x14ac:dyDescent="0.2">
      <c r="A153" s="20" t="s">
        <v>17</v>
      </c>
      <c r="B153" s="29">
        <v>5</v>
      </c>
      <c r="C153" s="29">
        <v>3</v>
      </c>
      <c r="D153" s="18" t="s">
        <v>43</v>
      </c>
      <c r="E153" s="30" t="s">
        <v>43</v>
      </c>
      <c r="F153" s="17">
        <f>F154+F166</f>
        <v>666.4</v>
      </c>
      <c r="G153" s="17">
        <f t="shared" ref="G153:H153" si="49">G154+G166</f>
        <v>0</v>
      </c>
      <c r="H153" s="17">
        <f t="shared" si="49"/>
        <v>666.4</v>
      </c>
    </row>
    <row r="154" spans="1:8" ht="22.5" x14ac:dyDescent="0.2">
      <c r="A154" s="53" t="s">
        <v>255</v>
      </c>
      <c r="B154" s="47">
        <v>5</v>
      </c>
      <c r="C154" s="47">
        <v>3</v>
      </c>
      <c r="D154" s="48" t="s">
        <v>167</v>
      </c>
      <c r="E154" s="49" t="s">
        <v>43</v>
      </c>
      <c r="F154" s="50">
        <f>F158+F155+F162</f>
        <v>479.4</v>
      </c>
      <c r="G154" s="50">
        <f t="shared" ref="G154:H154" si="50">G158+G155+G162</f>
        <v>0</v>
      </c>
      <c r="H154" s="50">
        <f t="shared" si="50"/>
        <v>479.4</v>
      </c>
    </row>
    <row r="155" spans="1:8" ht="22.5" x14ac:dyDescent="0.2">
      <c r="A155" s="53" t="s">
        <v>261</v>
      </c>
      <c r="B155" s="47">
        <v>5</v>
      </c>
      <c r="C155" s="47">
        <v>3</v>
      </c>
      <c r="D155" s="48" t="s">
        <v>260</v>
      </c>
      <c r="E155" s="49"/>
      <c r="F155" s="50">
        <f>F156</f>
        <v>27.4</v>
      </c>
      <c r="G155" s="50">
        <f t="shared" ref="G155:H156" si="51">G156</f>
        <v>0</v>
      </c>
      <c r="H155" s="50">
        <f t="shared" si="51"/>
        <v>27.4</v>
      </c>
    </row>
    <row r="156" spans="1:8" ht="22.5" x14ac:dyDescent="0.2">
      <c r="A156" s="45" t="s">
        <v>86</v>
      </c>
      <c r="B156" s="47">
        <v>5</v>
      </c>
      <c r="C156" s="47">
        <v>3</v>
      </c>
      <c r="D156" s="48" t="s">
        <v>259</v>
      </c>
      <c r="E156" s="49">
        <v>200</v>
      </c>
      <c r="F156" s="50">
        <f>F157</f>
        <v>27.4</v>
      </c>
      <c r="G156" s="50">
        <f t="shared" si="51"/>
        <v>0</v>
      </c>
      <c r="H156" s="50">
        <f t="shared" si="51"/>
        <v>27.4</v>
      </c>
    </row>
    <row r="157" spans="1:8" ht="22.5" x14ac:dyDescent="0.2">
      <c r="A157" s="45" t="s">
        <v>45</v>
      </c>
      <c r="B157" s="47">
        <v>5</v>
      </c>
      <c r="C157" s="47">
        <v>3</v>
      </c>
      <c r="D157" s="48" t="s">
        <v>259</v>
      </c>
      <c r="E157" s="49">
        <v>240</v>
      </c>
      <c r="F157" s="50">
        <f>'расходы по структуре 2021 '!G193</f>
        <v>27.4</v>
      </c>
      <c r="G157" s="50">
        <f>'расходы по структуре 2021 '!H193</f>
        <v>0</v>
      </c>
      <c r="H157" s="50">
        <f>'расходы по структуре 2021 '!I193</f>
        <v>27.4</v>
      </c>
    </row>
    <row r="158" spans="1:8" ht="33.75" x14ac:dyDescent="0.2">
      <c r="A158" s="45" t="s">
        <v>89</v>
      </c>
      <c r="B158" s="47">
        <v>5</v>
      </c>
      <c r="C158" s="47">
        <v>3</v>
      </c>
      <c r="D158" s="48" t="s">
        <v>168</v>
      </c>
      <c r="E158" s="49"/>
      <c r="F158" s="50">
        <f t="shared" ref="F158:H160" si="52">F159</f>
        <v>402</v>
      </c>
      <c r="G158" s="50">
        <f t="shared" si="52"/>
        <v>0</v>
      </c>
      <c r="H158" s="50">
        <f t="shared" si="52"/>
        <v>402</v>
      </c>
    </row>
    <row r="159" spans="1:8" ht="22.5" x14ac:dyDescent="0.2">
      <c r="A159" s="45" t="s">
        <v>66</v>
      </c>
      <c r="B159" s="47">
        <v>5</v>
      </c>
      <c r="C159" s="47">
        <v>3</v>
      </c>
      <c r="D159" s="48" t="s">
        <v>274</v>
      </c>
      <c r="E159" s="49"/>
      <c r="F159" s="50">
        <f t="shared" si="52"/>
        <v>402</v>
      </c>
      <c r="G159" s="50">
        <f t="shared" si="52"/>
        <v>0</v>
      </c>
      <c r="H159" s="50">
        <f t="shared" si="52"/>
        <v>402</v>
      </c>
    </row>
    <row r="160" spans="1:8" ht="22.5" x14ac:dyDescent="0.2">
      <c r="A160" s="45" t="s">
        <v>86</v>
      </c>
      <c r="B160" s="47">
        <v>5</v>
      </c>
      <c r="C160" s="47">
        <v>3</v>
      </c>
      <c r="D160" s="48" t="s">
        <v>274</v>
      </c>
      <c r="E160" s="49" t="s">
        <v>44</v>
      </c>
      <c r="F160" s="50">
        <f t="shared" si="52"/>
        <v>402</v>
      </c>
      <c r="G160" s="50">
        <f t="shared" si="52"/>
        <v>0</v>
      </c>
      <c r="H160" s="50">
        <f t="shared" si="52"/>
        <v>402</v>
      </c>
    </row>
    <row r="161" spans="1:8" ht="22.5" x14ac:dyDescent="0.2">
      <c r="A161" s="45" t="s">
        <v>45</v>
      </c>
      <c r="B161" s="47">
        <v>5</v>
      </c>
      <c r="C161" s="47">
        <v>3</v>
      </c>
      <c r="D161" s="48" t="s">
        <v>274</v>
      </c>
      <c r="E161" s="49" t="s">
        <v>46</v>
      </c>
      <c r="F161" s="50">
        <f>'расходы по структуре 2021 '!G198</f>
        <v>402</v>
      </c>
      <c r="G161" s="50">
        <f>'расходы по структуре 2021 '!H198</f>
        <v>0</v>
      </c>
      <c r="H161" s="50">
        <f>'расходы по структуре 2021 '!I198</f>
        <v>402</v>
      </c>
    </row>
    <row r="162" spans="1:8" ht="35.25" customHeight="1" x14ac:dyDescent="0.2">
      <c r="A162" s="45" t="s">
        <v>275</v>
      </c>
      <c r="B162" s="47">
        <v>5</v>
      </c>
      <c r="C162" s="47">
        <v>3</v>
      </c>
      <c r="D162" s="48" t="s">
        <v>272</v>
      </c>
      <c r="E162" s="49"/>
      <c r="F162" s="50">
        <f>F163</f>
        <v>50</v>
      </c>
      <c r="G162" s="50">
        <f t="shared" ref="G162:H164" si="53">G163</f>
        <v>0</v>
      </c>
      <c r="H162" s="50">
        <f t="shared" si="53"/>
        <v>50</v>
      </c>
    </row>
    <row r="163" spans="1:8" ht="22.5" x14ac:dyDescent="0.2">
      <c r="A163" s="45" t="s">
        <v>66</v>
      </c>
      <c r="B163" s="47">
        <v>5</v>
      </c>
      <c r="C163" s="47">
        <v>3</v>
      </c>
      <c r="D163" s="48" t="s">
        <v>277</v>
      </c>
      <c r="E163" s="49"/>
      <c r="F163" s="50">
        <f>F164</f>
        <v>50</v>
      </c>
      <c r="G163" s="50">
        <f t="shared" si="53"/>
        <v>0</v>
      </c>
      <c r="H163" s="50">
        <f t="shared" si="53"/>
        <v>50</v>
      </c>
    </row>
    <row r="164" spans="1:8" ht="22.5" x14ac:dyDescent="0.2">
      <c r="A164" s="45" t="s">
        <v>86</v>
      </c>
      <c r="B164" s="47">
        <v>5</v>
      </c>
      <c r="C164" s="47">
        <v>3</v>
      </c>
      <c r="D164" s="48" t="s">
        <v>277</v>
      </c>
      <c r="E164" s="49" t="s">
        <v>44</v>
      </c>
      <c r="F164" s="50">
        <f>F165</f>
        <v>50</v>
      </c>
      <c r="G164" s="50">
        <f t="shared" si="53"/>
        <v>0</v>
      </c>
      <c r="H164" s="50">
        <f t="shared" si="53"/>
        <v>50</v>
      </c>
    </row>
    <row r="165" spans="1:8" ht="22.5" x14ac:dyDescent="0.2">
      <c r="A165" s="45" t="s">
        <v>45</v>
      </c>
      <c r="B165" s="47">
        <v>5</v>
      </c>
      <c r="C165" s="47">
        <v>3</v>
      </c>
      <c r="D165" s="48" t="s">
        <v>277</v>
      </c>
      <c r="E165" s="49" t="s">
        <v>46</v>
      </c>
      <c r="F165" s="50">
        <f>'расходы по структуре 2021 '!G204</f>
        <v>50</v>
      </c>
      <c r="G165" s="50">
        <f>'расходы по структуре 2021 '!H204</f>
        <v>0</v>
      </c>
      <c r="H165" s="50">
        <f>'расходы по структуре 2021 '!I204</f>
        <v>50</v>
      </c>
    </row>
    <row r="166" spans="1:8" ht="22.5" x14ac:dyDescent="0.2">
      <c r="A166" s="45" t="s">
        <v>263</v>
      </c>
      <c r="B166" s="47">
        <v>5</v>
      </c>
      <c r="C166" s="47">
        <v>3</v>
      </c>
      <c r="D166" s="48" t="s">
        <v>264</v>
      </c>
      <c r="E166" s="49"/>
      <c r="F166" s="50">
        <f>F167</f>
        <v>187</v>
      </c>
      <c r="G166" s="50">
        <f t="shared" ref="G166:H167" si="54">G167</f>
        <v>0</v>
      </c>
      <c r="H166" s="50">
        <f t="shared" si="54"/>
        <v>187</v>
      </c>
    </row>
    <row r="167" spans="1:8" x14ac:dyDescent="0.2">
      <c r="A167" s="45" t="s">
        <v>271</v>
      </c>
      <c r="B167" s="47">
        <v>5</v>
      </c>
      <c r="C167" s="47">
        <v>3</v>
      </c>
      <c r="D167" s="48" t="s">
        <v>270</v>
      </c>
      <c r="E167" s="49"/>
      <c r="F167" s="50">
        <f>F168</f>
        <v>187</v>
      </c>
      <c r="G167" s="50">
        <f t="shared" si="54"/>
        <v>0</v>
      </c>
      <c r="H167" s="50">
        <f t="shared" si="54"/>
        <v>187</v>
      </c>
    </row>
    <row r="168" spans="1:8" ht="33.75" x14ac:dyDescent="0.2">
      <c r="A168" s="45" t="s">
        <v>265</v>
      </c>
      <c r="B168" s="47">
        <v>5</v>
      </c>
      <c r="C168" s="47">
        <v>3</v>
      </c>
      <c r="D168" s="48" t="s">
        <v>266</v>
      </c>
      <c r="E168" s="49"/>
      <c r="F168" s="50">
        <f>F169+F172</f>
        <v>187</v>
      </c>
      <c r="G168" s="50">
        <f t="shared" ref="G168:H168" si="55">G169+G172</f>
        <v>0</v>
      </c>
      <c r="H168" s="50">
        <f t="shared" si="55"/>
        <v>187</v>
      </c>
    </row>
    <row r="169" spans="1:8" ht="22.5" x14ac:dyDescent="0.2">
      <c r="A169" s="45" t="s">
        <v>262</v>
      </c>
      <c r="B169" s="47">
        <v>5</v>
      </c>
      <c r="C169" s="47">
        <v>3</v>
      </c>
      <c r="D169" s="48" t="s">
        <v>267</v>
      </c>
      <c r="E169" s="49"/>
      <c r="F169" s="50">
        <f>F170</f>
        <v>50</v>
      </c>
      <c r="G169" s="50">
        <f t="shared" ref="G169:H170" si="56">G170</f>
        <v>0</v>
      </c>
      <c r="H169" s="50">
        <f t="shared" si="56"/>
        <v>50</v>
      </c>
    </row>
    <row r="170" spans="1:8" ht="45" x14ac:dyDescent="0.2">
      <c r="A170" s="45" t="s">
        <v>47</v>
      </c>
      <c r="B170" s="47">
        <v>5</v>
      </c>
      <c r="C170" s="47">
        <v>3</v>
      </c>
      <c r="D170" s="48" t="s">
        <v>267</v>
      </c>
      <c r="E170" s="49">
        <v>100</v>
      </c>
      <c r="F170" s="50">
        <f>F171</f>
        <v>50</v>
      </c>
      <c r="G170" s="50">
        <f t="shared" si="56"/>
        <v>0</v>
      </c>
      <c r="H170" s="50">
        <f t="shared" si="56"/>
        <v>50</v>
      </c>
    </row>
    <row r="171" spans="1:8" x14ac:dyDescent="0.2">
      <c r="A171" s="45" t="s">
        <v>49</v>
      </c>
      <c r="B171" s="47">
        <v>5</v>
      </c>
      <c r="C171" s="47">
        <v>3</v>
      </c>
      <c r="D171" s="48" t="s">
        <v>267</v>
      </c>
      <c r="E171" s="49">
        <v>110</v>
      </c>
      <c r="F171" s="50">
        <f>'расходы по структуре 2021 '!G211</f>
        <v>50</v>
      </c>
      <c r="G171" s="50">
        <f>'расходы по структуре 2021 '!H211</f>
        <v>0</v>
      </c>
      <c r="H171" s="50">
        <f>'расходы по структуре 2021 '!I211</f>
        <v>50</v>
      </c>
    </row>
    <row r="172" spans="1:8" ht="22.5" x14ac:dyDescent="0.2">
      <c r="A172" s="45" t="s">
        <v>268</v>
      </c>
      <c r="B172" s="47">
        <v>5</v>
      </c>
      <c r="C172" s="47">
        <v>3</v>
      </c>
      <c r="D172" s="48" t="s">
        <v>269</v>
      </c>
      <c r="E172" s="49"/>
      <c r="F172" s="50">
        <f>F173</f>
        <v>137</v>
      </c>
      <c r="G172" s="50">
        <f t="shared" ref="G172:H173" si="57">G173</f>
        <v>0</v>
      </c>
      <c r="H172" s="50">
        <f t="shared" si="57"/>
        <v>137</v>
      </c>
    </row>
    <row r="173" spans="1:8" ht="45" x14ac:dyDescent="0.2">
      <c r="A173" s="45" t="s">
        <v>47</v>
      </c>
      <c r="B173" s="47">
        <v>5</v>
      </c>
      <c r="C173" s="47">
        <v>3</v>
      </c>
      <c r="D173" s="48" t="s">
        <v>269</v>
      </c>
      <c r="E173" s="49">
        <v>100</v>
      </c>
      <c r="F173" s="50">
        <f>F174</f>
        <v>137</v>
      </c>
      <c r="G173" s="50">
        <f t="shared" si="57"/>
        <v>0</v>
      </c>
      <c r="H173" s="50">
        <f t="shared" si="57"/>
        <v>137</v>
      </c>
    </row>
    <row r="174" spans="1:8" x14ac:dyDescent="0.2">
      <c r="A174" s="45" t="s">
        <v>49</v>
      </c>
      <c r="B174" s="47">
        <v>5</v>
      </c>
      <c r="C174" s="47">
        <v>3</v>
      </c>
      <c r="D174" s="48" t="s">
        <v>269</v>
      </c>
      <c r="E174" s="49">
        <v>110</v>
      </c>
      <c r="F174" s="50">
        <f>'расходы по структуре 2021 '!G216</f>
        <v>137</v>
      </c>
      <c r="G174" s="50">
        <f>'расходы по структуре 2021 '!H216</f>
        <v>0</v>
      </c>
      <c r="H174" s="50">
        <f>'расходы по структуре 2021 '!I216</f>
        <v>137</v>
      </c>
    </row>
    <row r="175" spans="1:8" x14ac:dyDescent="0.2">
      <c r="A175" s="62" t="s">
        <v>280</v>
      </c>
      <c r="B175" s="59" t="s">
        <v>284</v>
      </c>
      <c r="C175" s="29">
        <v>5</v>
      </c>
      <c r="D175" s="29"/>
      <c r="E175" s="18"/>
      <c r="F175" s="106">
        <f t="shared" ref="F175:G179" si="58">F176</f>
        <v>200</v>
      </c>
      <c r="G175" s="138">
        <f t="shared" si="58"/>
        <v>0</v>
      </c>
      <c r="H175" s="106">
        <f t="shared" ref="H175:H179" si="59">H176</f>
        <v>200</v>
      </c>
    </row>
    <row r="176" spans="1:8" ht="33.75" x14ac:dyDescent="0.2">
      <c r="A176" s="45" t="s">
        <v>252</v>
      </c>
      <c r="B176" s="102">
        <v>5</v>
      </c>
      <c r="C176" s="102">
        <v>5</v>
      </c>
      <c r="D176" s="103" t="s">
        <v>142</v>
      </c>
      <c r="E176" s="104"/>
      <c r="F176" s="107">
        <f t="shared" si="58"/>
        <v>200</v>
      </c>
      <c r="G176" s="139">
        <f t="shared" si="58"/>
        <v>0</v>
      </c>
      <c r="H176" s="107">
        <f t="shared" si="59"/>
        <v>200</v>
      </c>
    </row>
    <row r="177" spans="1:8" ht="33.75" x14ac:dyDescent="0.2">
      <c r="A177" s="45" t="s">
        <v>85</v>
      </c>
      <c r="B177" s="47">
        <v>5</v>
      </c>
      <c r="C177" s="47">
        <v>5</v>
      </c>
      <c r="D177" s="48" t="s">
        <v>143</v>
      </c>
      <c r="E177" s="49"/>
      <c r="F177" s="107">
        <f t="shared" si="58"/>
        <v>200</v>
      </c>
      <c r="G177" s="139">
        <f t="shared" si="58"/>
        <v>0</v>
      </c>
      <c r="H177" s="107">
        <f t="shared" si="59"/>
        <v>200</v>
      </c>
    </row>
    <row r="178" spans="1:8" x14ac:dyDescent="0.2">
      <c r="A178" s="6" t="s">
        <v>283</v>
      </c>
      <c r="B178" s="47">
        <v>5</v>
      </c>
      <c r="C178" s="47">
        <v>5</v>
      </c>
      <c r="D178" s="48" t="s">
        <v>278</v>
      </c>
      <c r="E178" s="49"/>
      <c r="F178" s="107">
        <f t="shared" si="58"/>
        <v>200</v>
      </c>
      <c r="G178" s="139">
        <f t="shared" si="58"/>
        <v>0</v>
      </c>
      <c r="H178" s="107">
        <f t="shared" si="59"/>
        <v>200</v>
      </c>
    </row>
    <row r="179" spans="1:8" ht="22.5" x14ac:dyDescent="0.2">
      <c r="A179" s="45" t="s">
        <v>279</v>
      </c>
      <c r="B179" s="47">
        <v>5</v>
      </c>
      <c r="C179" s="47">
        <v>5</v>
      </c>
      <c r="D179" s="48" t="s">
        <v>278</v>
      </c>
      <c r="E179" s="49">
        <v>800</v>
      </c>
      <c r="F179" s="107">
        <f t="shared" si="58"/>
        <v>200</v>
      </c>
      <c r="G179" s="139">
        <f t="shared" si="58"/>
        <v>0</v>
      </c>
      <c r="H179" s="107">
        <f t="shared" si="59"/>
        <v>200</v>
      </c>
    </row>
    <row r="180" spans="1:8" x14ac:dyDescent="0.2">
      <c r="A180" s="45" t="s">
        <v>282</v>
      </c>
      <c r="B180" s="47">
        <v>5</v>
      </c>
      <c r="C180" s="47">
        <v>5</v>
      </c>
      <c r="D180" s="48" t="s">
        <v>278</v>
      </c>
      <c r="E180" s="49">
        <v>810</v>
      </c>
      <c r="F180" s="107">
        <f>'расходы по структуре 2021 '!G224</f>
        <v>200</v>
      </c>
      <c r="G180" s="139">
        <v>0</v>
      </c>
      <c r="H180" s="107">
        <f>'расходы по структуре 2021 '!I224</f>
        <v>200</v>
      </c>
    </row>
    <row r="181" spans="1:8" x14ac:dyDescent="0.2">
      <c r="A181" s="76" t="s">
        <v>211</v>
      </c>
      <c r="B181" s="25">
        <v>6</v>
      </c>
      <c r="C181" s="25"/>
      <c r="D181" s="26"/>
      <c r="E181" s="27"/>
      <c r="F181" s="28">
        <f t="shared" ref="F181:H186" si="60">F182</f>
        <v>1.5</v>
      </c>
      <c r="G181" s="28">
        <f t="shared" si="60"/>
        <v>208.6</v>
      </c>
      <c r="H181" s="28">
        <f t="shared" si="60"/>
        <v>210.1</v>
      </c>
    </row>
    <row r="182" spans="1:8" x14ac:dyDescent="0.2">
      <c r="A182" s="62" t="s">
        <v>212</v>
      </c>
      <c r="B182" s="29">
        <v>6</v>
      </c>
      <c r="C182" s="29">
        <v>5</v>
      </c>
      <c r="D182" s="18"/>
      <c r="E182" s="30"/>
      <c r="F182" s="17">
        <f>F183</f>
        <v>1.5</v>
      </c>
      <c r="G182" s="17">
        <f t="shared" si="60"/>
        <v>208.6</v>
      </c>
      <c r="H182" s="17">
        <f t="shared" si="60"/>
        <v>210.1</v>
      </c>
    </row>
    <row r="183" spans="1:8" ht="22.5" x14ac:dyDescent="0.2">
      <c r="A183" s="52" t="s">
        <v>256</v>
      </c>
      <c r="B183" s="47">
        <v>6</v>
      </c>
      <c r="C183" s="47">
        <v>5</v>
      </c>
      <c r="D183" s="48" t="s">
        <v>204</v>
      </c>
      <c r="E183" s="49"/>
      <c r="F183" s="50">
        <f>F184</f>
        <v>1.5</v>
      </c>
      <c r="G183" s="50">
        <f t="shared" si="60"/>
        <v>208.6</v>
      </c>
      <c r="H183" s="50">
        <f t="shared" si="60"/>
        <v>210.1</v>
      </c>
    </row>
    <row r="184" spans="1:8" ht="22.5" x14ac:dyDescent="0.2">
      <c r="A184" s="52" t="s">
        <v>233</v>
      </c>
      <c r="B184" s="47">
        <v>6</v>
      </c>
      <c r="C184" s="47">
        <v>5</v>
      </c>
      <c r="D184" s="48" t="s">
        <v>234</v>
      </c>
      <c r="E184" s="49"/>
      <c r="F184" s="50">
        <f>F185</f>
        <v>1.5</v>
      </c>
      <c r="G184" s="50">
        <f>G188</f>
        <v>208.6</v>
      </c>
      <c r="H184" s="50">
        <f>F184+G184</f>
        <v>210.1</v>
      </c>
    </row>
    <row r="185" spans="1:8" ht="45" x14ac:dyDescent="0.2">
      <c r="A185" s="52" t="s">
        <v>232</v>
      </c>
      <c r="B185" s="47">
        <v>6</v>
      </c>
      <c r="C185" s="47">
        <v>5</v>
      </c>
      <c r="D185" s="48" t="s">
        <v>206</v>
      </c>
      <c r="E185" s="49"/>
      <c r="F185" s="50">
        <f>F186</f>
        <v>1.5</v>
      </c>
      <c r="G185" s="50">
        <f t="shared" si="60"/>
        <v>0</v>
      </c>
      <c r="H185" s="50">
        <f t="shared" si="60"/>
        <v>1.5</v>
      </c>
    </row>
    <row r="186" spans="1:8" ht="22.5" x14ac:dyDescent="0.2">
      <c r="A186" s="45" t="s">
        <v>86</v>
      </c>
      <c r="B186" s="47">
        <v>6</v>
      </c>
      <c r="C186" s="47">
        <v>5</v>
      </c>
      <c r="D186" s="48" t="s">
        <v>206</v>
      </c>
      <c r="E186" s="49">
        <v>200</v>
      </c>
      <c r="F186" s="50">
        <f t="shared" si="60"/>
        <v>1.5</v>
      </c>
      <c r="G186" s="50">
        <f t="shared" si="60"/>
        <v>0</v>
      </c>
      <c r="H186" s="50">
        <f t="shared" si="60"/>
        <v>1.5</v>
      </c>
    </row>
    <row r="187" spans="1:8" ht="22.5" x14ac:dyDescent="0.2">
      <c r="A187" s="45" t="s">
        <v>45</v>
      </c>
      <c r="B187" s="47">
        <v>6</v>
      </c>
      <c r="C187" s="47">
        <v>5</v>
      </c>
      <c r="D187" s="48" t="s">
        <v>206</v>
      </c>
      <c r="E187" s="49">
        <v>240</v>
      </c>
      <c r="F187" s="50">
        <f>'расходы по структуре 2021 '!G232</f>
        <v>1.5</v>
      </c>
      <c r="G187" s="50">
        <f>'расходы по структуре 2021 '!H232</f>
        <v>0</v>
      </c>
      <c r="H187" s="50">
        <f>'расходы по структуре 2021 '!I232</f>
        <v>1.5</v>
      </c>
    </row>
    <row r="188" spans="1:8" s="118" customFormat="1" ht="22.5" x14ac:dyDescent="0.2">
      <c r="A188" s="45" t="s">
        <v>66</v>
      </c>
      <c r="B188" s="47">
        <v>6</v>
      </c>
      <c r="C188" s="47">
        <v>5</v>
      </c>
      <c r="D188" s="48" t="s">
        <v>295</v>
      </c>
      <c r="E188" s="49"/>
      <c r="F188" s="50">
        <f>F189</f>
        <v>0</v>
      </c>
      <c r="G188" s="50">
        <f t="shared" ref="G188:H189" si="61">G189</f>
        <v>208.6</v>
      </c>
      <c r="H188" s="50">
        <f t="shared" si="61"/>
        <v>208.6</v>
      </c>
    </row>
    <row r="189" spans="1:8" s="118" customFormat="1" ht="22.5" x14ac:dyDescent="0.2">
      <c r="A189" s="45" t="s">
        <v>86</v>
      </c>
      <c r="B189" s="47">
        <v>6</v>
      </c>
      <c r="C189" s="47">
        <v>5</v>
      </c>
      <c r="D189" s="48" t="s">
        <v>295</v>
      </c>
      <c r="E189" s="49">
        <v>200</v>
      </c>
      <c r="F189" s="50">
        <f>F190</f>
        <v>0</v>
      </c>
      <c r="G189" s="50">
        <f t="shared" si="61"/>
        <v>208.6</v>
      </c>
      <c r="H189" s="50">
        <f t="shared" si="61"/>
        <v>208.6</v>
      </c>
    </row>
    <row r="190" spans="1:8" s="118" customFormat="1" ht="22.5" x14ac:dyDescent="0.2">
      <c r="A190" s="45" t="s">
        <v>45</v>
      </c>
      <c r="B190" s="47">
        <v>6</v>
      </c>
      <c r="C190" s="47">
        <v>5</v>
      </c>
      <c r="D190" s="48" t="s">
        <v>295</v>
      </c>
      <c r="E190" s="49">
        <v>240</v>
      </c>
      <c r="F190" s="50">
        <f>'расходы по структуре 2021 '!G236</f>
        <v>0</v>
      </c>
      <c r="G190" s="50">
        <f>'расходы по структуре 2021 '!H236</f>
        <v>208.6</v>
      </c>
      <c r="H190" s="50">
        <f>'расходы по структуре 2021 '!I236</f>
        <v>208.6</v>
      </c>
    </row>
    <row r="191" spans="1:8" x14ac:dyDescent="0.2">
      <c r="A191" s="23" t="s">
        <v>32</v>
      </c>
      <c r="B191" s="25">
        <v>8</v>
      </c>
      <c r="C191" s="25">
        <v>0</v>
      </c>
      <c r="D191" s="26" t="s">
        <v>43</v>
      </c>
      <c r="E191" s="27"/>
      <c r="F191" s="28">
        <f>F192</f>
        <v>1280.4000000000001</v>
      </c>
      <c r="G191" s="28">
        <f t="shared" ref="G191:H192" si="62">G192</f>
        <v>0</v>
      </c>
      <c r="H191" s="28">
        <f t="shared" si="62"/>
        <v>1280.4000000000001</v>
      </c>
    </row>
    <row r="192" spans="1:8" x14ac:dyDescent="0.2">
      <c r="A192" s="20" t="s">
        <v>18</v>
      </c>
      <c r="B192" s="29">
        <v>8</v>
      </c>
      <c r="C192" s="29">
        <v>1</v>
      </c>
      <c r="D192" s="18" t="s">
        <v>43</v>
      </c>
      <c r="E192" s="30"/>
      <c r="F192" s="17">
        <f>F193</f>
        <v>1280.4000000000001</v>
      </c>
      <c r="G192" s="17">
        <f t="shared" si="62"/>
        <v>0</v>
      </c>
      <c r="H192" s="17">
        <f t="shared" si="62"/>
        <v>1280.4000000000001</v>
      </c>
    </row>
    <row r="193" spans="1:8" ht="33.75" x14ac:dyDescent="0.2">
      <c r="A193" s="53" t="s">
        <v>257</v>
      </c>
      <c r="B193" s="47">
        <v>8</v>
      </c>
      <c r="C193" s="47">
        <v>1</v>
      </c>
      <c r="D193" s="48" t="s">
        <v>169</v>
      </c>
      <c r="E193" s="49"/>
      <c r="F193" s="50">
        <f>F194+F207</f>
        <v>1280.4000000000001</v>
      </c>
      <c r="G193" s="50">
        <f t="shared" ref="G193:H193" si="63">G194+G207</f>
        <v>0</v>
      </c>
      <c r="H193" s="50">
        <f t="shared" si="63"/>
        <v>1280.4000000000001</v>
      </c>
    </row>
    <row r="194" spans="1:8" ht="22.5" x14ac:dyDescent="0.2">
      <c r="A194" s="53" t="s">
        <v>171</v>
      </c>
      <c r="B194" s="47">
        <v>8</v>
      </c>
      <c r="C194" s="47">
        <v>1</v>
      </c>
      <c r="D194" s="48" t="s">
        <v>170</v>
      </c>
      <c r="E194" s="49" t="s">
        <v>43</v>
      </c>
      <c r="F194" s="50">
        <f>F195</f>
        <v>1230.4000000000001</v>
      </c>
      <c r="G194" s="50">
        <f t="shared" ref="G194:H194" si="64">G195</f>
        <v>0</v>
      </c>
      <c r="H194" s="50">
        <f t="shared" si="64"/>
        <v>1230.4000000000001</v>
      </c>
    </row>
    <row r="195" spans="1:8" x14ac:dyDescent="0.2">
      <c r="A195" s="53" t="s">
        <v>69</v>
      </c>
      <c r="B195" s="47">
        <v>8</v>
      </c>
      <c r="C195" s="47">
        <v>1</v>
      </c>
      <c r="D195" s="48" t="s">
        <v>172</v>
      </c>
      <c r="E195" s="49"/>
      <c r="F195" s="50">
        <f>F196+F201+F204</f>
        <v>1230.4000000000001</v>
      </c>
      <c r="G195" s="50">
        <f t="shared" ref="G195:H195" si="65">G196+G201+G204</f>
        <v>0</v>
      </c>
      <c r="H195" s="50">
        <f t="shared" si="65"/>
        <v>1230.4000000000001</v>
      </c>
    </row>
    <row r="196" spans="1:8" ht="22.5" x14ac:dyDescent="0.2">
      <c r="A196" s="53" t="s">
        <v>174</v>
      </c>
      <c r="B196" s="47">
        <v>8</v>
      </c>
      <c r="C196" s="47">
        <v>1</v>
      </c>
      <c r="D196" s="48" t="s">
        <v>173</v>
      </c>
      <c r="E196" s="49" t="s">
        <v>43</v>
      </c>
      <c r="F196" s="50">
        <f>F197+F199</f>
        <v>1218.4000000000001</v>
      </c>
      <c r="G196" s="50">
        <f t="shared" ref="G196:H196" si="66">G197+G199</f>
        <v>0</v>
      </c>
      <c r="H196" s="50">
        <f t="shared" si="66"/>
        <v>1218.4000000000001</v>
      </c>
    </row>
    <row r="197" spans="1:8" ht="45" x14ac:dyDescent="0.2">
      <c r="A197" s="45" t="s">
        <v>47</v>
      </c>
      <c r="B197" s="47">
        <v>8</v>
      </c>
      <c r="C197" s="47">
        <v>1</v>
      </c>
      <c r="D197" s="48" t="s">
        <v>173</v>
      </c>
      <c r="E197" s="49" t="s">
        <v>48</v>
      </c>
      <c r="F197" s="54">
        <f>F198</f>
        <v>911</v>
      </c>
      <c r="G197" s="54">
        <f t="shared" ref="G197:H197" si="67">G198</f>
        <v>0</v>
      </c>
      <c r="H197" s="54">
        <f t="shared" si="67"/>
        <v>911</v>
      </c>
    </row>
    <row r="198" spans="1:8" x14ac:dyDescent="0.2">
      <c r="A198" s="45" t="s">
        <v>49</v>
      </c>
      <c r="B198" s="47">
        <v>8</v>
      </c>
      <c r="C198" s="47">
        <v>1</v>
      </c>
      <c r="D198" s="48" t="s">
        <v>173</v>
      </c>
      <c r="E198" s="49" t="s">
        <v>50</v>
      </c>
      <c r="F198" s="54">
        <f>'расходы по структуре 2021 '!G245</f>
        <v>911</v>
      </c>
      <c r="G198" s="54">
        <f>'расходы по структуре 2021 '!H245</f>
        <v>0</v>
      </c>
      <c r="H198" s="54">
        <f>'расходы по структуре 2021 '!I245</f>
        <v>911</v>
      </c>
    </row>
    <row r="199" spans="1:8" ht="22.5" x14ac:dyDescent="0.2">
      <c r="A199" s="45" t="s">
        <v>86</v>
      </c>
      <c r="B199" s="47">
        <v>8</v>
      </c>
      <c r="C199" s="47">
        <v>1</v>
      </c>
      <c r="D199" s="48" t="s">
        <v>173</v>
      </c>
      <c r="E199" s="49" t="s">
        <v>44</v>
      </c>
      <c r="F199" s="50">
        <f>F200</f>
        <v>307.39999999999998</v>
      </c>
      <c r="G199" s="50">
        <f t="shared" ref="G199:H199" si="68">G200</f>
        <v>0</v>
      </c>
      <c r="H199" s="50">
        <f t="shared" si="68"/>
        <v>307.39999999999998</v>
      </c>
    </row>
    <row r="200" spans="1:8" ht="22.5" x14ac:dyDescent="0.2">
      <c r="A200" s="45" t="s">
        <v>45</v>
      </c>
      <c r="B200" s="47">
        <v>8</v>
      </c>
      <c r="C200" s="47">
        <v>1</v>
      </c>
      <c r="D200" s="48" t="s">
        <v>173</v>
      </c>
      <c r="E200" s="49" t="s">
        <v>46</v>
      </c>
      <c r="F200" s="50">
        <f>'расходы по структуре 2021 '!G249</f>
        <v>307.39999999999998</v>
      </c>
      <c r="G200" s="50">
        <f>'расходы по структуре 2021 '!H249</f>
        <v>0</v>
      </c>
      <c r="H200" s="50">
        <f>'расходы по структуре 2021 '!I249</f>
        <v>307.39999999999998</v>
      </c>
    </row>
    <row r="201" spans="1:8" ht="22.5" x14ac:dyDescent="0.2">
      <c r="A201" s="45" t="s">
        <v>213</v>
      </c>
      <c r="B201" s="47">
        <v>8</v>
      </c>
      <c r="C201" s="47">
        <v>1</v>
      </c>
      <c r="D201" s="69" t="s">
        <v>214</v>
      </c>
      <c r="E201" s="49"/>
      <c r="F201" s="54">
        <f>F202</f>
        <v>11.4</v>
      </c>
      <c r="G201" s="54">
        <f t="shared" ref="G201:H202" si="69">G202</f>
        <v>0</v>
      </c>
      <c r="H201" s="54">
        <f t="shared" si="69"/>
        <v>11.4</v>
      </c>
    </row>
    <row r="202" spans="1:8" ht="22.5" x14ac:dyDescent="0.2">
      <c r="A202" s="45" t="s">
        <v>86</v>
      </c>
      <c r="B202" s="47">
        <v>8</v>
      </c>
      <c r="C202" s="47">
        <v>1</v>
      </c>
      <c r="D202" s="69" t="s">
        <v>214</v>
      </c>
      <c r="E202" s="49">
        <v>200</v>
      </c>
      <c r="F202" s="54">
        <f>F203</f>
        <v>11.4</v>
      </c>
      <c r="G202" s="54">
        <f t="shared" si="69"/>
        <v>0</v>
      </c>
      <c r="H202" s="54">
        <f t="shared" si="69"/>
        <v>11.4</v>
      </c>
    </row>
    <row r="203" spans="1:8" ht="22.5" x14ac:dyDescent="0.2">
      <c r="A203" s="45" t="s">
        <v>45</v>
      </c>
      <c r="B203" s="47">
        <v>8</v>
      </c>
      <c r="C203" s="47">
        <v>1</v>
      </c>
      <c r="D203" s="69" t="s">
        <v>214</v>
      </c>
      <c r="E203" s="49">
        <v>240</v>
      </c>
      <c r="F203" s="54">
        <f>'расходы по структуре 2021 '!G254</f>
        <v>11.4</v>
      </c>
      <c r="G203" s="54">
        <f>'расходы по структуре 2021 '!H254</f>
        <v>0</v>
      </c>
      <c r="H203" s="54">
        <f>'расходы по структуре 2021 '!I254</f>
        <v>11.4</v>
      </c>
    </row>
    <row r="204" spans="1:8" ht="33.75" x14ac:dyDescent="0.2">
      <c r="A204" s="45" t="s">
        <v>215</v>
      </c>
      <c r="B204" s="47">
        <v>8</v>
      </c>
      <c r="C204" s="47">
        <v>1</v>
      </c>
      <c r="D204" s="69" t="s">
        <v>216</v>
      </c>
      <c r="E204" s="49"/>
      <c r="F204" s="50">
        <f>F205</f>
        <v>0.6</v>
      </c>
      <c r="G204" s="50">
        <f t="shared" ref="G204:H205" si="70">G205</f>
        <v>0</v>
      </c>
      <c r="H204" s="50">
        <f t="shared" si="70"/>
        <v>0.6</v>
      </c>
    </row>
    <row r="205" spans="1:8" ht="22.5" x14ac:dyDescent="0.2">
      <c r="A205" s="45" t="s">
        <v>86</v>
      </c>
      <c r="B205" s="47">
        <v>8</v>
      </c>
      <c r="C205" s="47">
        <v>1</v>
      </c>
      <c r="D205" s="69" t="s">
        <v>216</v>
      </c>
      <c r="E205" s="49">
        <v>200</v>
      </c>
      <c r="F205" s="54">
        <f>F206</f>
        <v>0.6</v>
      </c>
      <c r="G205" s="54">
        <f t="shared" si="70"/>
        <v>0</v>
      </c>
      <c r="H205" s="54">
        <f t="shared" si="70"/>
        <v>0.6</v>
      </c>
    </row>
    <row r="206" spans="1:8" ht="22.5" x14ac:dyDescent="0.2">
      <c r="A206" s="45" t="s">
        <v>45</v>
      </c>
      <c r="B206" s="47">
        <v>8</v>
      </c>
      <c r="C206" s="47">
        <v>1</v>
      </c>
      <c r="D206" s="69" t="s">
        <v>216</v>
      </c>
      <c r="E206" s="49">
        <v>240</v>
      </c>
      <c r="F206" s="54">
        <f>'расходы по структуре 2021 '!G258</f>
        <v>0.6</v>
      </c>
      <c r="G206" s="54">
        <f>'расходы по структуре 2021 '!H258</f>
        <v>0</v>
      </c>
      <c r="H206" s="54">
        <f>'расходы по структуре 2021 '!I258</f>
        <v>0.6</v>
      </c>
    </row>
    <row r="207" spans="1:8" x14ac:dyDescent="0.2">
      <c r="A207" s="53" t="s">
        <v>70</v>
      </c>
      <c r="B207" s="47">
        <v>8</v>
      </c>
      <c r="C207" s="47">
        <v>1</v>
      </c>
      <c r="D207" s="48" t="s">
        <v>176</v>
      </c>
      <c r="E207" s="49" t="s">
        <v>43</v>
      </c>
      <c r="F207" s="54">
        <f>F208</f>
        <v>50</v>
      </c>
      <c r="G207" s="54">
        <f t="shared" ref="G207:H210" si="71">G208</f>
        <v>0</v>
      </c>
      <c r="H207" s="54">
        <f t="shared" si="71"/>
        <v>50</v>
      </c>
    </row>
    <row r="208" spans="1:8" ht="22.5" x14ac:dyDescent="0.2">
      <c r="A208" s="53" t="s">
        <v>177</v>
      </c>
      <c r="B208" s="47">
        <v>8</v>
      </c>
      <c r="C208" s="47">
        <v>1</v>
      </c>
      <c r="D208" s="48" t="s">
        <v>178</v>
      </c>
      <c r="E208" s="49" t="s">
        <v>43</v>
      </c>
      <c r="F208" s="54">
        <f>F209</f>
        <v>50</v>
      </c>
      <c r="G208" s="54">
        <f t="shared" si="71"/>
        <v>0</v>
      </c>
      <c r="H208" s="54">
        <f t="shared" si="71"/>
        <v>50</v>
      </c>
    </row>
    <row r="209" spans="1:8" ht="22.5" x14ac:dyDescent="0.2">
      <c r="A209" s="45" t="s">
        <v>174</v>
      </c>
      <c r="B209" s="47">
        <v>8</v>
      </c>
      <c r="C209" s="47">
        <v>1</v>
      </c>
      <c r="D209" s="58" t="s">
        <v>175</v>
      </c>
      <c r="E209" s="49"/>
      <c r="F209" s="54">
        <f>F210</f>
        <v>50</v>
      </c>
      <c r="G209" s="54">
        <f t="shared" si="71"/>
        <v>0</v>
      </c>
      <c r="H209" s="54">
        <f t="shared" si="71"/>
        <v>50</v>
      </c>
    </row>
    <row r="210" spans="1:8" ht="22.5" x14ac:dyDescent="0.2">
      <c r="A210" s="45" t="s">
        <v>86</v>
      </c>
      <c r="B210" s="47">
        <v>8</v>
      </c>
      <c r="C210" s="47">
        <v>1</v>
      </c>
      <c r="D210" s="58" t="s">
        <v>175</v>
      </c>
      <c r="E210" s="49">
        <v>200</v>
      </c>
      <c r="F210" s="54">
        <f>F211</f>
        <v>50</v>
      </c>
      <c r="G210" s="54">
        <f t="shared" si="71"/>
        <v>0</v>
      </c>
      <c r="H210" s="54">
        <f t="shared" si="71"/>
        <v>50</v>
      </c>
    </row>
    <row r="211" spans="1:8" ht="22.5" x14ac:dyDescent="0.2">
      <c r="A211" s="45" t="s">
        <v>45</v>
      </c>
      <c r="B211" s="47">
        <v>8</v>
      </c>
      <c r="C211" s="47">
        <v>1</v>
      </c>
      <c r="D211" s="58" t="s">
        <v>175</v>
      </c>
      <c r="E211" s="49">
        <v>240</v>
      </c>
      <c r="F211" s="54">
        <f>'расходы по структуре 2021 '!G264</f>
        <v>50</v>
      </c>
      <c r="G211" s="54">
        <f>'расходы по структуре 2021 '!H264</f>
        <v>0</v>
      </c>
      <c r="H211" s="54">
        <f>'расходы по структуре 2021 '!I264</f>
        <v>50</v>
      </c>
    </row>
    <row r="212" spans="1:8" x14ac:dyDescent="0.2">
      <c r="A212" s="23" t="s">
        <v>33</v>
      </c>
      <c r="B212" s="25">
        <v>11</v>
      </c>
      <c r="C212" s="25">
        <v>0</v>
      </c>
      <c r="D212" s="26" t="s">
        <v>43</v>
      </c>
      <c r="E212" s="27" t="s">
        <v>43</v>
      </c>
      <c r="F212" s="28">
        <f>F213</f>
        <v>6795.5</v>
      </c>
      <c r="G212" s="28">
        <f t="shared" ref="G212:H216" si="72">G213</f>
        <v>0</v>
      </c>
      <c r="H212" s="28">
        <f t="shared" si="72"/>
        <v>6795.5</v>
      </c>
    </row>
    <row r="213" spans="1:8" x14ac:dyDescent="0.2">
      <c r="A213" s="20" t="s">
        <v>19</v>
      </c>
      <c r="B213" s="29">
        <v>11</v>
      </c>
      <c r="C213" s="29">
        <v>1</v>
      </c>
      <c r="D213" s="18" t="s">
        <v>43</v>
      </c>
      <c r="E213" s="30" t="s">
        <v>43</v>
      </c>
      <c r="F213" s="17">
        <f>F214</f>
        <v>6795.5</v>
      </c>
      <c r="G213" s="17">
        <f t="shared" si="72"/>
        <v>0</v>
      </c>
      <c r="H213" s="17">
        <f t="shared" si="72"/>
        <v>6795.5</v>
      </c>
    </row>
    <row r="214" spans="1:8" ht="33.75" x14ac:dyDescent="0.2">
      <c r="A214" s="53" t="s">
        <v>257</v>
      </c>
      <c r="B214" s="47">
        <v>11</v>
      </c>
      <c r="C214" s="47">
        <v>1</v>
      </c>
      <c r="D214" s="48" t="s">
        <v>169</v>
      </c>
      <c r="E214" s="49" t="s">
        <v>43</v>
      </c>
      <c r="F214" s="50">
        <f>F215</f>
        <v>6795.5</v>
      </c>
      <c r="G214" s="50">
        <f t="shared" si="72"/>
        <v>0</v>
      </c>
      <c r="H214" s="50">
        <f t="shared" si="72"/>
        <v>6795.5</v>
      </c>
    </row>
    <row r="215" spans="1:8" x14ac:dyDescent="0.2">
      <c r="A215" s="53" t="s">
        <v>179</v>
      </c>
      <c r="B215" s="47">
        <v>11</v>
      </c>
      <c r="C215" s="47">
        <v>1</v>
      </c>
      <c r="D215" s="48" t="s">
        <v>180</v>
      </c>
      <c r="E215" s="49" t="s">
        <v>43</v>
      </c>
      <c r="F215" s="50">
        <f>F216</f>
        <v>6795.5</v>
      </c>
      <c r="G215" s="50">
        <f t="shared" si="72"/>
        <v>0</v>
      </c>
      <c r="H215" s="50">
        <f t="shared" si="72"/>
        <v>6795.5</v>
      </c>
    </row>
    <row r="216" spans="1:8" ht="22.5" x14ac:dyDescent="0.2">
      <c r="A216" s="53" t="s">
        <v>223</v>
      </c>
      <c r="B216" s="47">
        <v>11</v>
      </c>
      <c r="C216" s="47">
        <v>1</v>
      </c>
      <c r="D216" s="48" t="s">
        <v>181</v>
      </c>
      <c r="E216" s="49"/>
      <c r="F216" s="50">
        <f>F217</f>
        <v>6795.5</v>
      </c>
      <c r="G216" s="50">
        <f t="shared" si="72"/>
        <v>0</v>
      </c>
      <c r="H216" s="50">
        <f t="shared" si="72"/>
        <v>6795.5</v>
      </c>
    </row>
    <row r="217" spans="1:8" ht="22.5" x14ac:dyDescent="0.2">
      <c r="A217" s="53" t="s">
        <v>174</v>
      </c>
      <c r="B217" s="47">
        <v>11</v>
      </c>
      <c r="C217" s="47">
        <v>1</v>
      </c>
      <c r="D217" s="48" t="s">
        <v>182</v>
      </c>
      <c r="E217" s="49" t="s">
        <v>43</v>
      </c>
      <c r="F217" s="50">
        <f>F218+F220+F222</f>
        <v>6795.5</v>
      </c>
      <c r="G217" s="50">
        <f t="shared" ref="G217:H217" si="73">G218+G220+G222</f>
        <v>0</v>
      </c>
      <c r="H217" s="50">
        <f t="shared" si="73"/>
        <v>6795.5</v>
      </c>
    </row>
    <row r="218" spans="1:8" ht="45" x14ac:dyDescent="0.2">
      <c r="A218" s="45" t="s">
        <v>47</v>
      </c>
      <c r="B218" s="47">
        <v>11</v>
      </c>
      <c r="C218" s="47">
        <v>1</v>
      </c>
      <c r="D218" s="48" t="s">
        <v>182</v>
      </c>
      <c r="E218" s="49" t="s">
        <v>48</v>
      </c>
      <c r="F218" s="50">
        <f>F219</f>
        <v>5812</v>
      </c>
      <c r="G218" s="50">
        <f t="shared" ref="G218:H218" si="74">G219</f>
        <v>0</v>
      </c>
      <c r="H218" s="50">
        <f t="shared" si="74"/>
        <v>5812</v>
      </c>
    </row>
    <row r="219" spans="1:8" x14ac:dyDescent="0.2">
      <c r="A219" s="45" t="s">
        <v>49</v>
      </c>
      <c r="B219" s="47">
        <v>11</v>
      </c>
      <c r="C219" s="47">
        <v>1</v>
      </c>
      <c r="D219" s="48" t="s">
        <v>182</v>
      </c>
      <c r="E219" s="49" t="s">
        <v>50</v>
      </c>
      <c r="F219" s="54">
        <f>'расходы по структуре 2021 '!G273</f>
        <v>5812</v>
      </c>
      <c r="G219" s="54">
        <f>'расходы по структуре 2021 '!H273</f>
        <v>0</v>
      </c>
      <c r="H219" s="54">
        <f>'расходы по структуре 2021 '!I273</f>
        <v>5812</v>
      </c>
    </row>
    <row r="220" spans="1:8" ht="22.5" x14ac:dyDescent="0.2">
      <c r="A220" s="45" t="s">
        <v>86</v>
      </c>
      <c r="B220" s="47">
        <v>11</v>
      </c>
      <c r="C220" s="47">
        <v>1</v>
      </c>
      <c r="D220" s="48" t="s">
        <v>182</v>
      </c>
      <c r="E220" s="49" t="s">
        <v>44</v>
      </c>
      <c r="F220" s="54">
        <f>F221</f>
        <v>981</v>
      </c>
      <c r="G220" s="54">
        <f t="shared" ref="G220:H220" si="75">G221</f>
        <v>0</v>
      </c>
      <c r="H220" s="54">
        <f t="shared" si="75"/>
        <v>981</v>
      </c>
    </row>
    <row r="221" spans="1:8" ht="22.5" x14ac:dyDescent="0.2">
      <c r="A221" s="45" t="s">
        <v>45</v>
      </c>
      <c r="B221" s="47">
        <v>11</v>
      </c>
      <c r="C221" s="47">
        <v>1</v>
      </c>
      <c r="D221" s="48" t="s">
        <v>182</v>
      </c>
      <c r="E221" s="49" t="s">
        <v>46</v>
      </c>
      <c r="F221" s="54">
        <f>'расходы по структуре 2021 '!G278</f>
        <v>981</v>
      </c>
      <c r="G221" s="54">
        <f>'расходы по структуре 2021 '!H278</f>
        <v>0</v>
      </c>
      <c r="H221" s="54">
        <f>'расходы по структуре 2021 '!I278</f>
        <v>981</v>
      </c>
    </row>
    <row r="222" spans="1:8" x14ac:dyDescent="0.2">
      <c r="A222" s="45" t="s">
        <v>53</v>
      </c>
      <c r="B222" s="47">
        <v>11</v>
      </c>
      <c r="C222" s="47">
        <v>1</v>
      </c>
      <c r="D222" s="48" t="s">
        <v>182</v>
      </c>
      <c r="E222" s="49" t="s">
        <v>54</v>
      </c>
      <c r="F222" s="54">
        <f>F223</f>
        <v>2.5</v>
      </c>
      <c r="G222" s="54">
        <f t="shared" ref="G222:H222" si="76">G223</f>
        <v>0</v>
      </c>
      <c r="H222" s="54">
        <f t="shared" si="76"/>
        <v>2.5</v>
      </c>
    </row>
    <row r="223" spans="1:8" x14ac:dyDescent="0.2">
      <c r="A223" s="45" t="s">
        <v>55</v>
      </c>
      <c r="B223" s="47">
        <v>11</v>
      </c>
      <c r="C223" s="47">
        <v>1</v>
      </c>
      <c r="D223" s="48" t="s">
        <v>182</v>
      </c>
      <c r="E223" s="49" t="s">
        <v>56</v>
      </c>
      <c r="F223" s="54">
        <f>'расходы по структуре 2021 '!G282</f>
        <v>2.5</v>
      </c>
      <c r="G223" s="54">
        <f>'расходы по структуре 2021 '!H282</f>
        <v>0</v>
      </c>
      <c r="H223" s="54">
        <f>'расходы по структуре 2021 '!I282</f>
        <v>2.5</v>
      </c>
    </row>
    <row r="224" spans="1:8" x14ac:dyDescent="0.2">
      <c r="A224" s="68" t="s">
        <v>81</v>
      </c>
      <c r="B224" s="70"/>
      <c r="C224" s="70"/>
      <c r="D224" s="71"/>
      <c r="E224" s="70"/>
      <c r="F224" s="60">
        <f>F212+F191+F181+F133+F113+F83+F74+F8</f>
        <v>34081.1</v>
      </c>
      <c r="G224" s="60">
        <f t="shared" ref="G224:H224" si="77">G212+G191+G181+G133+G113+G83+G74+G8</f>
        <v>3109.1439499999997</v>
      </c>
      <c r="H224" s="60">
        <f t="shared" si="77"/>
        <v>37190.243950000004</v>
      </c>
    </row>
    <row r="226" spans="6:6" x14ac:dyDescent="0.2">
      <c r="F226" s="108">
        <f>'расходы по структуре 2021 '!G284-'расходы 2021'!F224</f>
        <v>0</v>
      </c>
    </row>
  </sheetData>
  <autoFilter ref="A7:F224"/>
  <mergeCells count="4">
    <mergeCell ref="E3:F3"/>
    <mergeCell ref="A4:H4"/>
    <mergeCell ref="G1:H1"/>
    <mergeCell ref="G3:H3"/>
  </mergeCell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topLeftCell="A161" zoomScaleNormal="100" workbookViewId="0">
      <selection activeCell="J9" sqref="J9"/>
    </sheetView>
  </sheetViews>
  <sheetFormatPr defaultRowHeight="11.25" x14ac:dyDescent="0.2"/>
  <cols>
    <col min="1" max="1" width="55.140625" style="3" customWidth="1"/>
    <col min="2" max="2" width="18.42578125" style="4" customWidth="1"/>
    <col min="3" max="3" width="7.140625" style="6" customWidth="1"/>
    <col min="4" max="4" width="16.28515625" style="4" customWidth="1"/>
    <col min="5" max="5" width="12.5703125" style="6" customWidth="1"/>
    <col min="6" max="6" width="15.5703125" style="6" customWidth="1"/>
    <col min="7" max="16384" width="9.140625" style="6"/>
  </cols>
  <sheetData>
    <row r="1" spans="1:6" s="118" customFormat="1" ht="50.25" customHeight="1" x14ac:dyDescent="0.2">
      <c r="A1" s="3"/>
      <c r="B1" s="4"/>
      <c r="D1" s="4"/>
      <c r="E1" s="159" t="s">
        <v>299</v>
      </c>
      <c r="F1" s="159"/>
    </row>
    <row r="2" spans="1:6" s="118" customFormat="1" x14ac:dyDescent="0.2">
      <c r="A2" s="3"/>
      <c r="B2" s="4"/>
      <c r="D2" s="4"/>
    </row>
    <row r="3" spans="1:6" ht="51" customHeight="1" x14ac:dyDescent="0.2">
      <c r="C3" s="159"/>
      <c r="D3" s="159"/>
      <c r="E3" s="159" t="s">
        <v>296</v>
      </c>
      <c r="F3" s="159"/>
    </row>
    <row r="4" spans="1:6" ht="30" customHeight="1" x14ac:dyDescent="0.2">
      <c r="A4" s="161" t="s">
        <v>247</v>
      </c>
      <c r="B4" s="161"/>
      <c r="C4" s="161"/>
      <c r="D4" s="161"/>
      <c r="E4" s="161"/>
      <c r="F4" s="161"/>
    </row>
    <row r="5" spans="1:6" ht="24.75" customHeight="1" x14ac:dyDescent="0.2">
      <c r="A5" s="161"/>
      <c r="B5" s="161"/>
      <c r="C5" s="161"/>
      <c r="D5" s="161"/>
      <c r="E5" s="161"/>
      <c r="F5" s="161"/>
    </row>
    <row r="6" spans="1:6" x14ac:dyDescent="0.2">
      <c r="D6" s="6"/>
      <c r="F6" s="4" t="s">
        <v>217</v>
      </c>
    </row>
    <row r="7" spans="1:6" ht="102.75" customHeight="1" x14ac:dyDescent="0.2">
      <c r="A7" s="72" t="s">
        <v>0</v>
      </c>
      <c r="B7" s="72" t="s">
        <v>3</v>
      </c>
      <c r="C7" s="72" t="s">
        <v>4</v>
      </c>
      <c r="D7" s="112" t="s">
        <v>291</v>
      </c>
      <c r="E7" s="113" t="s">
        <v>292</v>
      </c>
      <c r="F7" s="113" t="s">
        <v>293</v>
      </c>
    </row>
    <row r="8" spans="1:6" ht="18" customHeight="1" x14ac:dyDescent="0.2">
      <c r="A8" s="93" t="s">
        <v>60</v>
      </c>
      <c r="B8" s="78" t="s">
        <v>132</v>
      </c>
      <c r="C8" s="83"/>
      <c r="D8" s="94">
        <f>D9+D18</f>
        <v>533</v>
      </c>
      <c r="E8" s="94">
        <f t="shared" ref="E8:F8" si="0">E9+E18</f>
        <v>0</v>
      </c>
      <c r="F8" s="94">
        <f t="shared" si="0"/>
        <v>533</v>
      </c>
    </row>
    <row r="9" spans="1:6" ht="24" customHeight="1" x14ac:dyDescent="0.2">
      <c r="A9" s="53" t="s">
        <v>84</v>
      </c>
      <c r="B9" s="48" t="s">
        <v>88</v>
      </c>
      <c r="C9" s="49" t="s">
        <v>43</v>
      </c>
      <c r="D9" s="73">
        <f>D10+D13</f>
        <v>516.4</v>
      </c>
      <c r="E9" s="110">
        <f t="shared" ref="E9:F9" si="1">E10+E13</f>
        <v>0</v>
      </c>
      <c r="F9" s="110">
        <f t="shared" si="1"/>
        <v>516.4</v>
      </c>
    </row>
    <row r="10" spans="1:6" ht="18" customHeight="1" x14ac:dyDescent="0.2">
      <c r="A10" s="53" t="s">
        <v>131</v>
      </c>
      <c r="B10" s="48" t="s">
        <v>140</v>
      </c>
      <c r="C10" s="49"/>
      <c r="D10" s="35">
        <f>D11</f>
        <v>50</v>
      </c>
      <c r="E10" s="110">
        <f t="shared" ref="E10:F11" si="2">E11</f>
        <v>0</v>
      </c>
      <c r="F10" s="110">
        <f t="shared" si="2"/>
        <v>50</v>
      </c>
    </row>
    <row r="11" spans="1:6" ht="18" customHeight="1" x14ac:dyDescent="0.2">
      <c r="A11" s="45" t="s">
        <v>53</v>
      </c>
      <c r="B11" s="48" t="s">
        <v>140</v>
      </c>
      <c r="C11" s="49" t="s">
        <v>54</v>
      </c>
      <c r="D11" s="35">
        <f>D12</f>
        <v>50</v>
      </c>
      <c r="E11" s="110">
        <f t="shared" si="2"/>
        <v>0</v>
      </c>
      <c r="F11" s="110">
        <f t="shared" si="2"/>
        <v>50</v>
      </c>
    </row>
    <row r="12" spans="1:6" ht="18" customHeight="1" x14ac:dyDescent="0.2">
      <c r="A12" s="45" t="s">
        <v>37</v>
      </c>
      <c r="B12" s="48" t="s">
        <v>140</v>
      </c>
      <c r="C12" s="49" t="s">
        <v>31</v>
      </c>
      <c r="D12" s="35">
        <f>'расходы по структуре 2021 '!G43</f>
        <v>50</v>
      </c>
      <c r="E12" s="110">
        <f>'расходы по структуре 2021 '!H43</f>
        <v>0</v>
      </c>
      <c r="F12" s="110">
        <f>'расходы по структуре 2021 '!I43</f>
        <v>50</v>
      </c>
    </row>
    <row r="13" spans="1:6" ht="24.75" customHeight="1" x14ac:dyDescent="0.2">
      <c r="A13" s="53" t="s">
        <v>67</v>
      </c>
      <c r="B13" s="48" t="s">
        <v>197</v>
      </c>
      <c r="C13" s="49" t="s">
        <v>43</v>
      </c>
      <c r="D13" s="50">
        <f>D14+D16</f>
        <v>466.4</v>
      </c>
      <c r="E13" s="50">
        <f t="shared" ref="E13:F13" si="3">E14+E16</f>
        <v>0</v>
      </c>
      <c r="F13" s="50">
        <f t="shared" si="3"/>
        <v>466.4</v>
      </c>
    </row>
    <row r="14" spans="1:6" ht="48" customHeight="1" x14ac:dyDescent="0.2">
      <c r="A14" s="45" t="s">
        <v>47</v>
      </c>
      <c r="B14" s="48">
        <v>5000151180</v>
      </c>
      <c r="C14" s="49" t="s">
        <v>48</v>
      </c>
      <c r="D14" s="50">
        <f t="shared" ref="D14:F14" si="4">D15</f>
        <v>441.7</v>
      </c>
      <c r="E14" s="50">
        <f t="shared" si="4"/>
        <v>0</v>
      </c>
      <c r="F14" s="50">
        <f t="shared" si="4"/>
        <v>441.7</v>
      </c>
    </row>
    <row r="15" spans="1:6" ht="19.5" customHeight="1" x14ac:dyDescent="0.2">
      <c r="A15" s="45" t="s">
        <v>51</v>
      </c>
      <c r="B15" s="48">
        <v>5000151180</v>
      </c>
      <c r="C15" s="49" t="s">
        <v>52</v>
      </c>
      <c r="D15" s="50">
        <f>'расходы по структуре 2021 '!G102</f>
        <v>441.7</v>
      </c>
      <c r="E15" s="50">
        <f>'расходы по структуре 2021 '!H102</f>
        <v>0</v>
      </c>
      <c r="F15" s="50">
        <f>'расходы по структуре 2021 '!I102</f>
        <v>441.7</v>
      </c>
    </row>
    <row r="16" spans="1:6" ht="27" customHeight="1" x14ac:dyDescent="0.2">
      <c r="A16" s="45" t="s">
        <v>86</v>
      </c>
      <c r="B16" s="48">
        <v>5000151180</v>
      </c>
      <c r="C16" s="49">
        <v>200</v>
      </c>
      <c r="D16" s="50">
        <f>D17</f>
        <v>24.7</v>
      </c>
      <c r="E16" s="50">
        <f t="shared" ref="E16:F16" si="5">E17</f>
        <v>0</v>
      </c>
      <c r="F16" s="50">
        <f t="shared" si="5"/>
        <v>24.7</v>
      </c>
    </row>
    <row r="17" spans="1:6" ht="26.25" customHeight="1" x14ac:dyDescent="0.2">
      <c r="A17" s="45" t="s">
        <v>45</v>
      </c>
      <c r="B17" s="48">
        <v>5000151180</v>
      </c>
      <c r="C17" s="49">
        <v>240</v>
      </c>
      <c r="D17" s="50">
        <f>'расходы по структуре 2021 '!G106</f>
        <v>24.7</v>
      </c>
      <c r="E17" s="50">
        <f>'расходы по структуре 2021 '!H106</f>
        <v>0</v>
      </c>
      <c r="F17" s="50">
        <f>'расходы по структуре 2021 '!I106</f>
        <v>24.7</v>
      </c>
    </row>
    <row r="18" spans="1:6" ht="26.25" customHeight="1" x14ac:dyDescent="0.2">
      <c r="A18" s="53" t="s">
        <v>198</v>
      </c>
      <c r="B18" s="48" t="s">
        <v>137</v>
      </c>
      <c r="C18" s="49"/>
      <c r="D18" s="50">
        <f>D19</f>
        <v>16.600000000000001</v>
      </c>
      <c r="E18" s="50">
        <f t="shared" ref="E18:F18" si="6">E19</f>
        <v>0</v>
      </c>
      <c r="F18" s="50">
        <f t="shared" si="6"/>
        <v>16.600000000000001</v>
      </c>
    </row>
    <row r="19" spans="1:6" ht="52.5" customHeight="1" x14ac:dyDescent="0.2">
      <c r="A19" s="45" t="s">
        <v>72</v>
      </c>
      <c r="B19" s="48" t="s">
        <v>138</v>
      </c>
      <c r="C19" s="49"/>
      <c r="D19" s="50">
        <f t="shared" ref="D19:F20" si="7">D20</f>
        <v>16.600000000000001</v>
      </c>
      <c r="E19" s="50">
        <f t="shared" si="7"/>
        <v>0</v>
      </c>
      <c r="F19" s="50">
        <f t="shared" si="7"/>
        <v>16.600000000000001</v>
      </c>
    </row>
    <row r="20" spans="1:6" ht="12" customHeight="1" x14ac:dyDescent="0.2">
      <c r="A20" s="45" t="s">
        <v>59</v>
      </c>
      <c r="B20" s="48" t="s">
        <v>138</v>
      </c>
      <c r="C20" s="49">
        <v>500</v>
      </c>
      <c r="D20" s="50">
        <f t="shared" si="7"/>
        <v>16.600000000000001</v>
      </c>
      <c r="E20" s="50">
        <f t="shared" si="7"/>
        <v>0</v>
      </c>
      <c r="F20" s="50">
        <f t="shared" si="7"/>
        <v>16.600000000000001</v>
      </c>
    </row>
    <row r="21" spans="1:6" ht="15.75" customHeight="1" x14ac:dyDescent="0.2">
      <c r="A21" s="45" t="s">
        <v>42</v>
      </c>
      <c r="B21" s="48" t="s">
        <v>138</v>
      </c>
      <c r="C21" s="49">
        <v>540</v>
      </c>
      <c r="D21" s="50">
        <f>'расходы по структуре 2021 '!G32</f>
        <v>16.600000000000001</v>
      </c>
      <c r="E21" s="50">
        <f>'расходы по структуре 2021 '!H32</f>
        <v>0</v>
      </c>
      <c r="F21" s="50">
        <f>'расходы по структуре 2021 '!I32</f>
        <v>16.600000000000001</v>
      </c>
    </row>
    <row r="22" spans="1:6" ht="35.25" customHeight="1" x14ac:dyDescent="0.2">
      <c r="A22" s="80" t="s">
        <v>258</v>
      </c>
      <c r="B22" s="85">
        <v>7500000000</v>
      </c>
      <c r="C22" s="79"/>
      <c r="D22" s="75">
        <f>D25+D29</f>
        <v>2</v>
      </c>
      <c r="E22" s="75">
        <f t="shared" ref="E22:F22" si="8">E25+E29</f>
        <v>0</v>
      </c>
      <c r="F22" s="75">
        <f t="shared" si="8"/>
        <v>2</v>
      </c>
    </row>
    <row r="23" spans="1:6" ht="34.5" customHeight="1" x14ac:dyDescent="0.2">
      <c r="A23" s="45" t="s">
        <v>194</v>
      </c>
      <c r="B23" s="58">
        <v>7510000000</v>
      </c>
      <c r="C23" s="49"/>
      <c r="D23" s="50">
        <f>D24</f>
        <v>1</v>
      </c>
      <c r="E23" s="50">
        <f t="shared" ref="E23:F23" si="9">E24</f>
        <v>0</v>
      </c>
      <c r="F23" s="50">
        <f t="shared" si="9"/>
        <v>1</v>
      </c>
    </row>
    <row r="24" spans="1:6" ht="25.5" customHeight="1" x14ac:dyDescent="0.2">
      <c r="A24" s="45" t="s">
        <v>74</v>
      </c>
      <c r="B24" s="58">
        <v>7510100000</v>
      </c>
      <c r="C24" s="49"/>
      <c r="D24" s="50">
        <f>D29</f>
        <v>1</v>
      </c>
      <c r="E24" s="50">
        <f t="shared" ref="E24:F24" si="10">E29</f>
        <v>0</v>
      </c>
      <c r="F24" s="50">
        <f t="shared" si="10"/>
        <v>1</v>
      </c>
    </row>
    <row r="25" spans="1:6" ht="25.5" customHeight="1" x14ac:dyDescent="0.2">
      <c r="A25" s="45" t="s">
        <v>66</v>
      </c>
      <c r="B25" s="58">
        <v>7510199990</v>
      </c>
      <c r="C25" s="49"/>
      <c r="D25" s="50">
        <f>D26</f>
        <v>1</v>
      </c>
      <c r="E25" s="50">
        <f t="shared" ref="E25:F26" si="11">E26</f>
        <v>0</v>
      </c>
      <c r="F25" s="50">
        <f t="shared" si="11"/>
        <v>1</v>
      </c>
    </row>
    <row r="26" spans="1:6" ht="25.5" customHeight="1" x14ac:dyDescent="0.2">
      <c r="A26" s="45" t="s">
        <v>86</v>
      </c>
      <c r="B26" s="58">
        <v>7510199990</v>
      </c>
      <c r="C26" s="49">
        <v>200</v>
      </c>
      <c r="D26" s="50">
        <f>D27</f>
        <v>1</v>
      </c>
      <c r="E26" s="50">
        <f t="shared" si="11"/>
        <v>0</v>
      </c>
      <c r="F26" s="50">
        <f t="shared" si="11"/>
        <v>1</v>
      </c>
    </row>
    <row r="27" spans="1:6" ht="25.5" customHeight="1" x14ac:dyDescent="0.2">
      <c r="A27" s="45" t="s">
        <v>45</v>
      </c>
      <c r="B27" s="58">
        <v>7510199990</v>
      </c>
      <c r="C27" s="49">
        <v>240</v>
      </c>
      <c r="D27" s="50">
        <f>'расходы по структуре 2021 '!G123</f>
        <v>1</v>
      </c>
      <c r="E27" s="50">
        <f>'расходы по структуре 2021 '!H123</f>
        <v>0</v>
      </c>
      <c r="F27" s="50">
        <f>'расходы по структуре 2021 '!I123</f>
        <v>1</v>
      </c>
    </row>
    <row r="28" spans="1:6" ht="18" customHeight="1" x14ac:dyDescent="0.2">
      <c r="A28" s="45" t="s">
        <v>195</v>
      </c>
      <c r="B28" s="58">
        <v>7520000000</v>
      </c>
      <c r="C28" s="49"/>
      <c r="D28" s="50">
        <f>D30</f>
        <v>1</v>
      </c>
      <c r="E28" s="50">
        <f t="shared" ref="E28:F28" si="12">E30</f>
        <v>0</v>
      </c>
      <c r="F28" s="50">
        <f t="shared" si="12"/>
        <v>1</v>
      </c>
    </row>
    <row r="29" spans="1:6" ht="25.5" customHeight="1" x14ac:dyDescent="0.2">
      <c r="A29" s="45" t="s">
        <v>66</v>
      </c>
      <c r="B29" s="58">
        <v>7520199990</v>
      </c>
      <c r="C29" s="49"/>
      <c r="D29" s="50">
        <f>D31</f>
        <v>1</v>
      </c>
      <c r="E29" s="50">
        <f t="shared" ref="E29:F29" si="13">E31</f>
        <v>0</v>
      </c>
      <c r="F29" s="50">
        <f t="shared" si="13"/>
        <v>1</v>
      </c>
    </row>
    <row r="30" spans="1:6" ht="25.5" customHeight="1" x14ac:dyDescent="0.2">
      <c r="A30" s="45" t="s">
        <v>196</v>
      </c>
      <c r="B30" s="58">
        <v>7520100000</v>
      </c>
      <c r="C30" s="49"/>
      <c r="D30" s="50">
        <f>D31</f>
        <v>1</v>
      </c>
      <c r="E30" s="50">
        <f t="shared" ref="E30:F30" si="14">E31</f>
        <v>0</v>
      </c>
      <c r="F30" s="50">
        <f t="shared" si="14"/>
        <v>1</v>
      </c>
    </row>
    <row r="31" spans="1:6" ht="25.5" customHeight="1" x14ac:dyDescent="0.2">
      <c r="A31" s="45" t="s">
        <v>86</v>
      </c>
      <c r="B31" s="58">
        <v>7520199990</v>
      </c>
      <c r="C31" s="49">
        <v>200</v>
      </c>
      <c r="D31" s="50">
        <f t="shared" ref="D31:F31" si="15">D32</f>
        <v>1</v>
      </c>
      <c r="E31" s="50">
        <f t="shared" si="15"/>
        <v>0</v>
      </c>
      <c r="F31" s="50">
        <f t="shared" si="15"/>
        <v>1</v>
      </c>
    </row>
    <row r="32" spans="1:6" ht="25.5" customHeight="1" x14ac:dyDescent="0.2">
      <c r="A32" s="45" t="s">
        <v>45</v>
      </c>
      <c r="B32" s="58">
        <v>7520199990</v>
      </c>
      <c r="C32" s="49">
        <v>240</v>
      </c>
      <c r="D32" s="50">
        <f>'расходы по структуре 2021 '!G129</f>
        <v>1</v>
      </c>
      <c r="E32" s="50">
        <f>'расходы по структуре 2021 '!H129</f>
        <v>0</v>
      </c>
      <c r="F32" s="50">
        <f>'расходы по структуре 2021 '!I129</f>
        <v>1</v>
      </c>
    </row>
    <row r="33" spans="1:6" ht="30" customHeight="1" x14ac:dyDescent="0.2">
      <c r="A33" s="77" t="s">
        <v>256</v>
      </c>
      <c r="B33" s="78" t="s">
        <v>204</v>
      </c>
      <c r="C33" s="79"/>
      <c r="D33" s="75">
        <f>D34</f>
        <v>1.488</v>
      </c>
      <c r="E33" s="75">
        <f>E38</f>
        <v>208.6</v>
      </c>
      <c r="F33" s="75">
        <f>F34+F38</f>
        <v>210.08799999999999</v>
      </c>
    </row>
    <row r="34" spans="1:6" ht="30" customHeight="1" x14ac:dyDescent="0.2">
      <c r="A34" s="52" t="s">
        <v>205</v>
      </c>
      <c r="B34" s="48" t="s">
        <v>234</v>
      </c>
      <c r="C34" s="49"/>
      <c r="D34" s="50">
        <f>D35</f>
        <v>1.488</v>
      </c>
      <c r="E34" s="50">
        <f t="shared" ref="E34:F34" si="16">E35</f>
        <v>0</v>
      </c>
      <c r="F34" s="50">
        <f t="shared" si="16"/>
        <v>1.488</v>
      </c>
    </row>
    <row r="35" spans="1:6" ht="36.75" customHeight="1" x14ac:dyDescent="0.2">
      <c r="A35" s="52" t="s">
        <v>232</v>
      </c>
      <c r="B35" s="48" t="s">
        <v>206</v>
      </c>
      <c r="C35" s="49"/>
      <c r="D35" s="50">
        <f>D37</f>
        <v>1.488</v>
      </c>
      <c r="E35" s="50">
        <f t="shared" ref="E35:F35" si="17">E37</f>
        <v>0</v>
      </c>
      <c r="F35" s="50">
        <f t="shared" si="17"/>
        <v>1.488</v>
      </c>
    </row>
    <row r="36" spans="1:6" ht="24" customHeight="1" x14ac:dyDescent="0.2">
      <c r="A36" s="45" t="s">
        <v>86</v>
      </c>
      <c r="B36" s="48" t="s">
        <v>206</v>
      </c>
      <c r="C36" s="49">
        <v>200</v>
      </c>
      <c r="D36" s="50">
        <f>D37</f>
        <v>1.488</v>
      </c>
      <c r="E36" s="50">
        <f t="shared" ref="E36:F36" si="18">E37</f>
        <v>0</v>
      </c>
      <c r="F36" s="50">
        <f t="shared" si="18"/>
        <v>1.488</v>
      </c>
    </row>
    <row r="37" spans="1:6" ht="24" customHeight="1" x14ac:dyDescent="0.2">
      <c r="A37" s="45" t="s">
        <v>45</v>
      </c>
      <c r="B37" s="48" t="s">
        <v>206</v>
      </c>
      <c r="C37" s="49">
        <v>240</v>
      </c>
      <c r="D37" s="50">
        <v>1.488</v>
      </c>
      <c r="E37" s="50">
        <v>0</v>
      </c>
      <c r="F37" s="50">
        <f>D37</f>
        <v>1.488</v>
      </c>
    </row>
    <row r="38" spans="1:6" s="118" customFormat="1" ht="24" customHeight="1" x14ac:dyDescent="0.2">
      <c r="A38" s="45" t="s">
        <v>66</v>
      </c>
      <c r="B38" s="48" t="s">
        <v>295</v>
      </c>
      <c r="C38" s="49"/>
      <c r="D38" s="50">
        <f>D39</f>
        <v>0</v>
      </c>
      <c r="E38" s="50">
        <f t="shared" ref="E38:F38" si="19">E39</f>
        <v>208.6</v>
      </c>
      <c r="F38" s="50">
        <f t="shared" si="19"/>
        <v>208.6</v>
      </c>
    </row>
    <row r="39" spans="1:6" s="118" customFormat="1" ht="24" customHeight="1" x14ac:dyDescent="0.2">
      <c r="A39" s="45" t="s">
        <v>45</v>
      </c>
      <c r="B39" s="48" t="s">
        <v>295</v>
      </c>
      <c r="C39" s="49">
        <v>240</v>
      </c>
      <c r="D39" s="50">
        <f>D40</f>
        <v>0</v>
      </c>
      <c r="E39" s="50">
        <f t="shared" ref="E39:F39" si="20">E40</f>
        <v>208.6</v>
      </c>
      <c r="F39" s="50">
        <f t="shared" si="20"/>
        <v>208.6</v>
      </c>
    </row>
    <row r="40" spans="1:6" s="118" customFormat="1" ht="24" customHeight="1" x14ac:dyDescent="0.2">
      <c r="A40" s="45" t="s">
        <v>36</v>
      </c>
      <c r="B40" s="48" t="s">
        <v>295</v>
      </c>
      <c r="C40" s="49">
        <v>244</v>
      </c>
      <c r="D40" s="50">
        <v>0</v>
      </c>
      <c r="E40" s="50">
        <v>208.6</v>
      </c>
      <c r="F40" s="50">
        <f>D40+E40</f>
        <v>208.6</v>
      </c>
    </row>
    <row r="41" spans="1:6" ht="30" customHeight="1" x14ac:dyDescent="0.2">
      <c r="A41" s="82" t="s">
        <v>251</v>
      </c>
      <c r="B41" s="78" t="s">
        <v>133</v>
      </c>
      <c r="C41" s="83"/>
      <c r="D41" s="84">
        <f>D42+D66+D61</f>
        <v>18676.5</v>
      </c>
      <c r="E41" s="84">
        <f t="shared" ref="E41:F41" si="21">E42+E66+E61</f>
        <v>0</v>
      </c>
      <c r="F41" s="84">
        <f t="shared" si="21"/>
        <v>18676.5</v>
      </c>
    </row>
    <row r="42" spans="1:6" ht="34.5" customHeight="1" x14ac:dyDescent="0.2">
      <c r="A42" s="53" t="s">
        <v>83</v>
      </c>
      <c r="B42" s="48" t="s">
        <v>157</v>
      </c>
      <c r="C42" s="49" t="s">
        <v>43</v>
      </c>
      <c r="D42" s="50">
        <f>D43+D50+D53+D58+D56</f>
        <v>18134.099999999999</v>
      </c>
      <c r="E42" s="50">
        <f t="shared" ref="E42:F42" si="22">E43+E50+E53+E58+E56</f>
        <v>0</v>
      </c>
      <c r="F42" s="50">
        <f t="shared" si="22"/>
        <v>18134.099999999999</v>
      </c>
    </row>
    <row r="43" spans="1:6" ht="24.75" customHeight="1" x14ac:dyDescent="0.2">
      <c r="A43" s="67" t="s">
        <v>174</v>
      </c>
      <c r="B43" s="48" t="s">
        <v>141</v>
      </c>
      <c r="C43" s="49"/>
      <c r="D43" s="50">
        <f>D44+D46+D48</f>
        <v>3132</v>
      </c>
      <c r="E43" s="50">
        <f t="shared" ref="E43:F43" si="23">E44+E46+E48</f>
        <v>0</v>
      </c>
      <c r="F43" s="50">
        <f t="shared" si="23"/>
        <v>3132</v>
      </c>
    </row>
    <row r="44" spans="1:6" ht="48.75" customHeight="1" x14ac:dyDescent="0.2">
      <c r="A44" s="45" t="s">
        <v>47</v>
      </c>
      <c r="B44" s="48" t="s">
        <v>141</v>
      </c>
      <c r="C44" s="49" t="s">
        <v>48</v>
      </c>
      <c r="D44" s="50">
        <f>D45</f>
        <v>2768</v>
      </c>
      <c r="E44" s="50">
        <f t="shared" ref="E44:F44" si="24">E45</f>
        <v>0</v>
      </c>
      <c r="F44" s="50">
        <f t="shared" si="24"/>
        <v>2768</v>
      </c>
    </row>
    <row r="45" spans="1:6" ht="15.75" customHeight="1" x14ac:dyDescent="0.2">
      <c r="A45" s="45" t="s">
        <v>49</v>
      </c>
      <c r="B45" s="48" t="s">
        <v>141</v>
      </c>
      <c r="C45" s="49" t="s">
        <v>50</v>
      </c>
      <c r="D45" s="50">
        <f>'расходы по структуре 2021 '!G49</f>
        <v>2768</v>
      </c>
      <c r="E45" s="50">
        <f>'расходы по структуре 2021 '!H49</f>
        <v>0</v>
      </c>
      <c r="F45" s="50">
        <f>'расходы по структуре 2021 '!I49</f>
        <v>2768</v>
      </c>
    </row>
    <row r="46" spans="1:6" ht="23.25" customHeight="1" x14ac:dyDescent="0.2">
      <c r="A46" s="45" t="s">
        <v>86</v>
      </c>
      <c r="B46" s="48" t="s">
        <v>141</v>
      </c>
      <c r="C46" s="49" t="s">
        <v>44</v>
      </c>
      <c r="D46" s="50">
        <f>D47</f>
        <v>340</v>
      </c>
      <c r="E46" s="50">
        <f t="shared" ref="E46:F46" si="25">E47</f>
        <v>0</v>
      </c>
      <c r="F46" s="50">
        <f t="shared" si="25"/>
        <v>340</v>
      </c>
    </row>
    <row r="47" spans="1:6" ht="23.25" customHeight="1" x14ac:dyDescent="0.2">
      <c r="A47" s="45" t="s">
        <v>45</v>
      </c>
      <c r="B47" s="48" t="s">
        <v>141</v>
      </c>
      <c r="C47" s="49" t="s">
        <v>46</v>
      </c>
      <c r="D47" s="50">
        <f>'расходы по структуре 2021 '!G54</f>
        <v>340</v>
      </c>
      <c r="E47" s="50">
        <f>'расходы по структуре 2021 '!H54</f>
        <v>0</v>
      </c>
      <c r="F47" s="50">
        <f>'расходы по структуре 2021 '!I54</f>
        <v>340</v>
      </c>
    </row>
    <row r="48" spans="1:6" ht="13.5" customHeight="1" x14ac:dyDescent="0.2">
      <c r="A48" s="45" t="s">
        <v>53</v>
      </c>
      <c r="B48" s="48" t="s">
        <v>141</v>
      </c>
      <c r="C48" s="49" t="s">
        <v>54</v>
      </c>
      <c r="D48" s="50">
        <f>D49</f>
        <v>24</v>
      </c>
      <c r="E48" s="50">
        <f t="shared" ref="E48:F48" si="26">E49</f>
        <v>0</v>
      </c>
      <c r="F48" s="50">
        <f t="shared" si="26"/>
        <v>24</v>
      </c>
    </row>
    <row r="49" spans="1:6" ht="13.5" customHeight="1" x14ac:dyDescent="0.2">
      <c r="A49" s="45" t="s">
        <v>55</v>
      </c>
      <c r="B49" s="48" t="s">
        <v>141</v>
      </c>
      <c r="C49" s="49" t="s">
        <v>56</v>
      </c>
      <c r="D49" s="50">
        <f>'расходы по структуре 2021 '!G58</f>
        <v>24</v>
      </c>
      <c r="E49" s="50">
        <f>'расходы по структуре 2021 '!H58</f>
        <v>0</v>
      </c>
      <c r="F49" s="50">
        <f>'расходы по структуре 2021 '!I58</f>
        <v>24</v>
      </c>
    </row>
    <row r="50" spans="1:6" ht="13.5" customHeight="1" x14ac:dyDescent="0.2">
      <c r="A50" s="53" t="s">
        <v>63</v>
      </c>
      <c r="B50" s="48" t="s">
        <v>134</v>
      </c>
      <c r="C50" s="49" t="s">
        <v>43</v>
      </c>
      <c r="D50" s="50">
        <f t="shared" ref="D50:F51" si="27">D51</f>
        <v>2361</v>
      </c>
      <c r="E50" s="50">
        <f t="shared" si="27"/>
        <v>0</v>
      </c>
      <c r="F50" s="50">
        <f t="shared" si="27"/>
        <v>2361</v>
      </c>
    </row>
    <row r="51" spans="1:6" ht="44.25" customHeight="1" x14ac:dyDescent="0.2">
      <c r="A51" s="45" t="s">
        <v>47</v>
      </c>
      <c r="B51" s="48" t="s">
        <v>134</v>
      </c>
      <c r="C51" s="49" t="s">
        <v>48</v>
      </c>
      <c r="D51" s="50">
        <f t="shared" si="27"/>
        <v>2361</v>
      </c>
      <c r="E51" s="50">
        <f t="shared" si="27"/>
        <v>0</v>
      </c>
      <c r="F51" s="50">
        <f t="shared" si="27"/>
        <v>2361</v>
      </c>
    </row>
    <row r="52" spans="1:6" ht="20.25" customHeight="1" x14ac:dyDescent="0.2">
      <c r="A52" s="45" t="s">
        <v>51</v>
      </c>
      <c r="B52" s="48" t="s">
        <v>134</v>
      </c>
      <c r="C52" s="49" t="s">
        <v>52</v>
      </c>
      <c r="D52" s="50">
        <f>'расходы по структуре 2021 '!G14</f>
        <v>2361</v>
      </c>
      <c r="E52" s="50">
        <f>'расходы по структуре 2021 '!H14</f>
        <v>0</v>
      </c>
      <c r="F52" s="50">
        <f>'расходы по структуре 2021 '!I14</f>
        <v>2361</v>
      </c>
    </row>
    <row r="53" spans="1:6" ht="20.25" customHeight="1" x14ac:dyDescent="0.2">
      <c r="A53" s="53" t="s">
        <v>34</v>
      </c>
      <c r="B53" s="48" t="s">
        <v>135</v>
      </c>
      <c r="C53" s="49" t="s">
        <v>43</v>
      </c>
      <c r="D53" s="50">
        <f>D54</f>
        <v>12611.5</v>
      </c>
      <c r="E53" s="50">
        <f t="shared" ref="E53:F53" si="28">E54</f>
        <v>0</v>
      </c>
      <c r="F53" s="50">
        <f t="shared" si="28"/>
        <v>12611.5</v>
      </c>
    </row>
    <row r="54" spans="1:6" ht="47.25" customHeight="1" x14ac:dyDescent="0.2">
      <c r="A54" s="45" t="s">
        <v>47</v>
      </c>
      <c r="B54" s="48" t="s">
        <v>135</v>
      </c>
      <c r="C54" s="49" t="s">
        <v>48</v>
      </c>
      <c r="D54" s="50">
        <f t="shared" ref="D54:F54" si="29">D55</f>
        <v>12611.5</v>
      </c>
      <c r="E54" s="50">
        <f t="shared" si="29"/>
        <v>0</v>
      </c>
      <c r="F54" s="50">
        <f t="shared" si="29"/>
        <v>12611.5</v>
      </c>
    </row>
    <row r="55" spans="1:6" ht="26.25" customHeight="1" x14ac:dyDescent="0.2">
      <c r="A55" s="45" t="s">
        <v>51</v>
      </c>
      <c r="B55" s="48" t="s">
        <v>135</v>
      </c>
      <c r="C55" s="49" t="s">
        <v>52</v>
      </c>
      <c r="D55" s="50">
        <f>'расходы по структуре 2021 '!G23</f>
        <v>12611.5</v>
      </c>
      <c r="E55" s="50">
        <f>'расходы по структуре 2021 '!H23</f>
        <v>0</v>
      </c>
      <c r="F55" s="50">
        <f>'расходы по структуре 2021 '!I23</f>
        <v>12611.5</v>
      </c>
    </row>
    <row r="56" spans="1:6" ht="18" customHeight="1" x14ac:dyDescent="0.2">
      <c r="A56" s="45" t="s">
        <v>65</v>
      </c>
      <c r="B56" s="48" t="s">
        <v>235</v>
      </c>
      <c r="C56" s="49"/>
      <c r="D56" s="50">
        <f>D57</f>
        <v>2.5</v>
      </c>
      <c r="E56" s="50">
        <f t="shared" ref="E56:F56" si="30">E57</f>
        <v>0</v>
      </c>
      <c r="F56" s="50">
        <f t="shared" si="30"/>
        <v>2.5</v>
      </c>
    </row>
    <row r="57" spans="1:6" ht="18" customHeight="1" x14ac:dyDescent="0.2">
      <c r="A57" s="45" t="s">
        <v>55</v>
      </c>
      <c r="B57" s="48" t="s">
        <v>235</v>
      </c>
      <c r="C57" s="49">
        <v>850</v>
      </c>
      <c r="D57" s="50">
        <f>'расходы по структуре 2021 '!G63</f>
        <v>2.5</v>
      </c>
      <c r="E57" s="50">
        <f>'расходы по структуре 2021 '!H63</f>
        <v>0</v>
      </c>
      <c r="F57" s="50">
        <f>'расходы по структуре 2021 '!I63</f>
        <v>2.5</v>
      </c>
    </row>
    <row r="58" spans="1:6" ht="39" customHeight="1" x14ac:dyDescent="0.2">
      <c r="A58" s="45" t="s">
        <v>126</v>
      </c>
      <c r="B58" s="48" t="s">
        <v>136</v>
      </c>
      <c r="C58" s="49"/>
      <c r="D58" s="50">
        <f t="shared" ref="D58:F59" si="31">D59</f>
        <v>27.1</v>
      </c>
      <c r="E58" s="50">
        <f t="shared" si="31"/>
        <v>0</v>
      </c>
      <c r="F58" s="50">
        <f t="shared" si="31"/>
        <v>27.1</v>
      </c>
    </row>
    <row r="59" spans="1:6" ht="18" customHeight="1" x14ac:dyDescent="0.2">
      <c r="A59" s="45" t="s">
        <v>59</v>
      </c>
      <c r="B59" s="48" t="s">
        <v>136</v>
      </c>
      <c r="C59" s="49">
        <v>500</v>
      </c>
      <c r="D59" s="50">
        <f t="shared" si="31"/>
        <v>27.1</v>
      </c>
      <c r="E59" s="50">
        <f t="shared" si="31"/>
        <v>0</v>
      </c>
      <c r="F59" s="50">
        <f t="shared" si="31"/>
        <v>27.1</v>
      </c>
    </row>
    <row r="60" spans="1:6" ht="12.75" customHeight="1" x14ac:dyDescent="0.2">
      <c r="A60" s="45" t="s">
        <v>42</v>
      </c>
      <c r="B60" s="48" t="s">
        <v>136</v>
      </c>
      <c r="C60" s="49">
        <v>540</v>
      </c>
      <c r="D60" s="50">
        <f>'расходы по структуре 2021 '!G37+'расходы по структуре 2021 '!G164</f>
        <v>27.1</v>
      </c>
      <c r="E60" s="50">
        <f>'расходы по структуре 2021 '!H37+'расходы по структуре 2021 '!H164</f>
        <v>0</v>
      </c>
      <c r="F60" s="50">
        <f>'расходы по структуре 2021 '!I37+'расходы по структуре 2021 '!I164</f>
        <v>27.1</v>
      </c>
    </row>
    <row r="61" spans="1:6" ht="25.5" customHeight="1" x14ac:dyDescent="0.2">
      <c r="A61" s="45" t="s">
        <v>207</v>
      </c>
      <c r="B61" s="48" t="s">
        <v>208</v>
      </c>
      <c r="C61" s="49"/>
      <c r="D61" s="54">
        <f>D62+D64</f>
        <v>128.19999999999999</v>
      </c>
      <c r="E61" s="54">
        <f t="shared" ref="E61:F61" si="32">E62+E64</f>
        <v>0</v>
      </c>
      <c r="F61" s="54">
        <f t="shared" si="32"/>
        <v>128.19999999999999</v>
      </c>
    </row>
    <row r="62" spans="1:6" ht="17.25" customHeight="1" x14ac:dyDescent="0.2">
      <c r="A62" s="45" t="s">
        <v>65</v>
      </c>
      <c r="B62" s="48" t="s">
        <v>209</v>
      </c>
      <c r="C62" s="49">
        <v>200</v>
      </c>
      <c r="D62" s="54">
        <f>D63</f>
        <v>83.2</v>
      </c>
      <c r="E62" s="54">
        <f t="shared" ref="E62:F62" si="33">E63</f>
        <v>0</v>
      </c>
      <c r="F62" s="54">
        <f t="shared" si="33"/>
        <v>83.2</v>
      </c>
    </row>
    <row r="63" spans="1:6" ht="30.75" customHeight="1" x14ac:dyDescent="0.2">
      <c r="A63" s="45" t="s">
        <v>45</v>
      </c>
      <c r="B63" s="48" t="s">
        <v>209</v>
      </c>
      <c r="C63" s="49">
        <v>240</v>
      </c>
      <c r="D63" s="54">
        <f>'расходы по структуре 2021 '!G67</f>
        <v>83.2</v>
      </c>
      <c r="E63" s="54">
        <f>'расходы по структуре 2021 '!H67</f>
        <v>0</v>
      </c>
      <c r="F63" s="54">
        <f>'расходы по структуре 2021 '!I67</f>
        <v>83.2</v>
      </c>
    </row>
    <row r="64" spans="1:6" ht="15.75" customHeight="1" x14ac:dyDescent="0.2">
      <c r="A64" s="45" t="s">
        <v>53</v>
      </c>
      <c r="B64" s="48" t="s">
        <v>209</v>
      </c>
      <c r="C64" s="49">
        <v>800</v>
      </c>
      <c r="D64" s="54">
        <f>D65</f>
        <v>45</v>
      </c>
      <c r="E64" s="54">
        <f t="shared" ref="E64:F64" si="34">E65</f>
        <v>0</v>
      </c>
      <c r="F64" s="54">
        <f t="shared" si="34"/>
        <v>45</v>
      </c>
    </row>
    <row r="65" spans="1:6" ht="18" customHeight="1" x14ac:dyDescent="0.2">
      <c r="A65" s="45" t="s">
        <v>55</v>
      </c>
      <c r="B65" s="48" t="s">
        <v>209</v>
      </c>
      <c r="C65" s="49">
        <v>850</v>
      </c>
      <c r="D65" s="54">
        <f>'расходы по структуре 2021 '!G70</f>
        <v>45</v>
      </c>
      <c r="E65" s="54">
        <f>'расходы по структуре 2021 '!H70</f>
        <v>0</v>
      </c>
      <c r="F65" s="54">
        <f>'расходы по структуре 2021 '!I70</f>
        <v>45</v>
      </c>
    </row>
    <row r="66" spans="1:6" ht="28.5" customHeight="1" x14ac:dyDescent="0.2">
      <c r="A66" s="53" t="s">
        <v>221</v>
      </c>
      <c r="B66" s="48" t="s">
        <v>155</v>
      </c>
      <c r="C66" s="49" t="s">
        <v>43</v>
      </c>
      <c r="D66" s="92">
        <f t="shared" ref="D66:F68" si="35">D67</f>
        <v>414.2</v>
      </c>
      <c r="E66" s="92">
        <f t="shared" si="35"/>
        <v>0</v>
      </c>
      <c r="F66" s="92">
        <f t="shared" si="35"/>
        <v>414.2</v>
      </c>
    </row>
    <row r="67" spans="1:6" ht="12" customHeight="1" x14ac:dyDescent="0.2">
      <c r="A67" s="53" t="s">
        <v>39</v>
      </c>
      <c r="B67" s="48" t="s">
        <v>156</v>
      </c>
      <c r="C67" s="49"/>
      <c r="D67" s="50">
        <f t="shared" si="35"/>
        <v>414.2</v>
      </c>
      <c r="E67" s="50">
        <f t="shared" si="35"/>
        <v>0</v>
      </c>
      <c r="F67" s="50">
        <f t="shared" si="35"/>
        <v>414.2</v>
      </c>
    </row>
    <row r="68" spans="1:6" ht="27.75" customHeight="1" x14ac:dyDescent="0.2">
      <c r="A68" s="45" t="s">
        <v>86</v>
      </c>
      <c r="B68" s="48" t="s">
        <v>156</v>
      </c>
      <c r="C68" s="49" t="s">
        <v>44</v>
      </c>
      <c r="D68" s="50">
        <f t="shared" si="35"/>
        <v>414.2</v>
      </c>
      <c r="E68" s="50">
        <f t="shared" si="35"/>
        <v>0</v>
      </c>
      <c r="F68" s="50">
        <f t="shared" si="35"/>
        <v>414.2</v>
      </c>
    </row>
    <row r="69" spans="1:6" ht="24" customHeight="1" x14ac:dyDescent="0.2">
      <c r="A69" s="45" t="s">
        <v>45</v>
      </c>
      <c r="B69" s="48" t="s">
        <v>156</v>
      </c>
      <c r="C69" s="49" t="s">
        <v>46</v>
      </c>
      <c r="D69" s="50">
        <f>'расходы по структуре 2021 '!G157</f>
        <v>414.2</v>
      </c>
      <c r="E69" s="50">
        <f>'расходы по структуре 2021 '!H157</f>
        <v>0</v>
      </c>
      <c r="F69" s="50">
        <f>'расходы по структуре 2021 '!I157</f>
        <v>414.2</v>
      </c>
    </row>
    <row r="70" spans="1:6" ht="22.5" customHeight="1" x14ac:dyDescent="0.2">
      <c r="A70" s="82" t="s">
        <v>257</v>
      </c>
      <c r="B70" s="83">
        <v>7800000000</v>
      </c>
      <c r="C70" s="83"/>
      <c r="D70" s="84">
        <f>D71+D80+D93</f>
        <v>8075.9</v>
      </c>
      <c r="E70" s="84">
        <f t="shared" ref="E70:F70" si="36">E71+E80+E93</f>
        <v>0</v>
      </c>
      <c r="F70" s="84">
        <f t="shared" si="36"/>
        <v>8075.9</v>
      </c>
    </row>
    <row r="71" spans="1:6" ht="14.25" customHeight="1" x14ac:dyDescent="0.2">
      <c r="A71" s="53" t="s">
        <v>179</v>
      </c>
      <c r="B71" s="48" t="s">
        <v>180</v>
      </c>
      <c r="C71" s="49" t="s">
        <v>43</v>
      </c>
      <c r="D71" s="50">
        <f>D73</f>
        <v>6795.5</v>
      </c>
      <c r="E71" s="50">
        <f t="shared" ref="E71:F71" si="37">E73</f>
        <v>0</v>
      </c>
      <c r="F71" s="50">
        <f t="shared" si="37"/>
        <v>6795.5</v>
      </c>
    </row>
    <row r="72" spans="1:6" ht="23.25" customHeight="1" x14ac:dyDescent="0.2">
      <c r="A72" s="53" t="s">
        <v>223</v>
      </c>
      <c r="B72" s="48" t="s">
        <v>181</v>
      </c>
      <c r="C72" s="49"/>
      <c r="D72" s="50">
        <f>D73</f>
        <v>6795.5</v>
      </c>
      <c r="E72" s="50">
        <f t="shared" ref="E72:F72" si="38">E73</f>
        <v>0</v>
      </c>
      <c r="F72" s="50">
        <f t="shared" si="38"/>
        <v>6795.5</v>
      </c>
    </row>
    <row r="73" spans="1:6" ht="22.5" customHeight="1" x14ac:dyDescent="0.2">
      <c r="A73" s="53" t="s">
        <v>174</v>
      </c>
      <c r="B73" s="48" t="s">
        <v>182</v>
      </c>
      <c r="C73" s="49" t="s">
        <v>43</v>
      </c>
      <c r="D73" s="50">
        <f>D74+D76+D78</f>
        <v>6795.5</v>
      </c>
      <c r="E73" s="50">
        <f t="shared" ref="E73:F73" si="39">E74+E76+E78</f>
        <v>0</v>
      </c>
      <c r="F73" s="50">
        <f t="shared" si="39"/>
        <v>6795.5</v>
      </c>
    </row>
    <row r="74" spans="1:6" ht="46.5" customHeight="1" x14ac:dyDescent="0.2">
      <c r="A74" s="45" t="s">
        <v>47</v>
      </c>
      <c r="B74" s="48" t="s">
        <v>182</v>
      </c>
      <c r="C74" s="49" t="s">
        <v>48</v>
      </c>
      <c r="D74" s="50">
        <f>D75</f>
        <v>5812</v>
      </c>
      <c r="E74" s="50">
        <f t="shared" ref="E74:F74" si="40">E75</f>
        <v>0</v>
      </c>
      <c r="F74" s="50">
        <f t="shared" si="40"/>
        <v>5812</v>
      </c>
    </row>
    <row r="75" spans="1:6" ht="19.5" customHeight="1" x14ac:dyDescent="0.2">
      <c r="A75" s="45" t="s">
        <v>49</v>
      </c>
      <c r="B75" s="48" t="s">
        <v>182</v>
      </c>
      <c r="C75" s="49" t="s">
        <v>50</v>
      </c>
      <c r="D75" s="50">
        <f>'расходы по структуре 2021 '!G273</f>
        <v>5812</v>
      </c>
      <c r="E75" s="50">
        <f>'расходы по структуре 2021 '!H273</f>
        <v>0</v>
      </c>
      <c r="F75" s="50">
        <f>'расходы по структуре 2021 '!I273</f>
        <v>5812</v>
      </c>
    </row>
    <row r="76" spans="1:6" ht="26.25" customHeight="1" x14ac:dyDescent="0.2">
      <c r="A76" s="45" t="s">
        <v>86</v>
      </c>
      <c r="B76" s="48" t="s">
        <v>182</v>
      </c>
      <c r="C76" s="49" t="s">
        <v>44</v>
      </c>
      <c r="D76" s="50">
        <f>D77</f>
        <v>981</v>
      </c>
      <c r="E76" s="50">
        <f t="shared" ref="E76:F76" si="41">E77</f>
        <v>0</v>
      </c>
      <c r="F76" s="50">
        <f t="shared" si="41"/>
        <v>981</v>
      </c>
    </row>
    <row r="77" spans="1:6" ht="30" customHeight="1" x14ac:dyDescent="0.2">
      <c r="A77" s="45" t="s">
        <v>45</v>
      </c>
      <c r="B77" s="48" t="s">
        <v>182</v>
      </c>
      <c r="C77" s="49" t="s">
        <v>46</v>
      </c>
      <c r="D77" s="50">
        <f>'расходы по структуре 2021 '!G278</f>
        <v>981</v>
      </c>
      <c r="E77" s="50">
        <f>'расходы по структуре 2021 '!H278</f>
        <v>0</v>
      </c>
      <c r="F77" s="50">
        <f>'расходы по структуре 2021 '!I278</f>
        <v>981</v>
      </c>
    </row>
    <row r="78" spans="1:6" ht="15" customHeight="1" x14ac:dyDescent="0.2">
      <c r="A78" s="45" t="s">
        <v>53</v>
      </c>
      <c r="B78" s="48" t="s">
        <v>182</v>
      </c>
      <c r="C78" s="49" t="s">
        <v>54</v>
      </c>
      <c r="D78" s="50">
        <f>D79</f>
        <v>2.5</v>
      </c>
      <c r="E78" s="50">
        <f t="shared" ref="E78:F78" si="42">E79</f>
        <v>0</v>
      </c>
      <c r="F78" s="50">
        <f t="shared" si="42"/>
        <v>2.5</v>
      </c>
    </row>
    <row r="79" spans="1:6" ht="21" customHeight="1" x14ac:dyDescent="0.2">
      <c r="A79" s="45" t="s">
        <v>55</v>
      </c>
      <c r="B79" s="48" t="s">
        <v>182</v>
      </c>
      <c r="C79" s="49" t="s">
        <v>56</v>
      </c>
      <c r="D79" s="50">
        <f>'расходы по структуре 2021 '!G282</f>
        <v>2.5</v>
      </c>
      <c r="E79" s="50">
        <f>'расходы по структуре 2021 '!H282</f>
        <v>0</v>
      </c>
      <c r="F79" s="50">
        <f>'расходы по структуре 2021 '!I282</f>
        <v>2.5</v>
      </c>
    </row>
    <row r="80" spans="1:6" ht="25.5" customHeight="1" x14ac:dyDescent="0.2">
      <c r="A80" s="53" t="s">
        <v>171</v>
      </c>
      <c r="B80" s="48" t="s">
        <v>170</v>
      </c>
      <c r="C80" s="49" t="s">
        <v>43</v>
      </c>
      <c r="D80" s="50">
        <f>D81</f>
        <v>1230.4000000000001</v>
      </c>
      <c r="E80" s="50">
        <f t="shared" ref="E80:F80" si="43">E81</f>
        <v>0</v>
      </c>
      <c r="F80" s="50">
        <f t="shared" si="43"/>
        <v>1230.4000000000001</v>
      </c>
    </row>
    <row r="81" spans="1:6" ht="21" customHeight="1" x14ac:dyDescent="0.2">
      <c r="A81" s="53" t="s">
        <v>69</v>
      </c>
      <c r="B81" s="48" t="s">
        <v>172</v>
      </c>
      <c r="C81" s="49"/>
      <c r="D81" s="50">
        <f>D82+D87+D90</f>
        <v>1230.4000000000001</v>
      </c>
      <c r="E81" s="50">
        <f t="shared" ref="E81:F81" si="44">E82+E87+E90</f>
        <v>0</v>
      </c>
      <c r="F81" s="50">
        <f t="shared" si="44"/>
        <v>1230.4000000000001</v>
      </c>
    </row>
    <row r="82" spans="1:6" ht="21" customHeight="1" x14ac:dyDescent="0.2">
      <c r="A82" s="53" t="s">
        <v>64</v>
      </c>
      <c r="B82" s="48" t="s">
        <v>173</v>
      </c>
      <c r="C82" s="49"/>
      <c r="D82" s="50">
        <f>D83+D85</f>
        <v>1218.4000000000001</v>
      </c>
      <c r="E82" s="50">
        <f t="shared" ref="E82:F82" si="45">E83+E85</f>
        <v>0</v>
      </c>
      <c r="F82" s="50">
        <f t="shared" si="45"/>
        <v>1218.4000000000001</v>
      </c>
    </row>
    <row r="83" spans="1:6" ht="46.5" customHeight="1" x14ac:dyDescent="0.2">
      <c r="A83" s="45" t="s">
        <v>47</v>
      </c>
      <c r="B83" s="48" t="s">
        <v>173</v>
      </c>
      <c r="C83" s="49" t="s">
        <v>48</v>
      </c>
      <c r="D83" s="50">
        <f>D84</f>
        <v>911</v>
      </c>
      <c r="E83" s="50">
        <f t="shared" ref="E83:F83" si="46">E84</f>
        <v>0</v>
      </c>
      <c r="F83" s="50">
        <f t="shared" si="46"/>
        <v>911</v>
      </c>
    </row>
    <row r="84" spans="1:6" ht="21" customHeight="1" x14ac:dyDescent="0.2">
      <c r="A84" s="45" t="s">
        <v>49</v>
      </c>
      <c r="B84" s="48" t="s">
        <v>173</v>
      </c>
      <c r="C84" s="49" t="s">
        <v>50</v>
      </c>
      <c r="D84" s="50">
        <f>'расходы по структуре 2021 '!G245</f>
        <v>911</v>
      </c>
      <c r="E84" s="50">
        <f>'расходы по структуре 2021 '!H245</f>
        <v>0</v>
      </c>
      <c r="F84" s="50">
        <f>'расходы по структуре 2021 '!I245</f>
        <v>911</v>
      </c>
    </row>
    <row r="85" spans="1:6" ht="27" customHeight="1" x14ac:dyDescent="0.2">
      <c r="A85" s="45" t="s">
        <v>86</v>
      </c>
      <c r="B85" s="48" t="s">
        <v>173</v>
      </c>
      <c r="C85" s="49" t="s">
        <v>44</v>
      </c>
      <c r="D85" s="50">
        <f>D86</f>
        <v>307.39999999999998</v>
      </c>
      <c r="E85" s="50">
        <f t="shared" ref="E85:F85" si="47">E86</f>
        <v>0</v>
      </c>
      <c r="F85" s="50">
        <f t="shared" si="47"/>
        <v>307.39999999999998</v>
      </c>
    </row>
    <row r="86" spans="1:6" ht="26.25" customHeight="1" x14ac:dyDescent="0.2">
      <c r="A86" s="45" t="s">
        <v>45</v>
      </c>
      <c r="B86" s="48" t="s">
        <v>173</v>
      </c>
      <c r="C86" s="49" t="s">
        <v>46</v>
      </c>
      <c r="D86" s="50">
        <f>'расходы по структуре 2021 '!G249</f>
        <v>307.39999999999998</v>
      </c>
      <c r="E86" s="50">
        <f>'расходы по структуре 2021 '!H249</f>
        <v>0</v>
      </c>
      <c r="F86" s="50">
        <f>'расходы по структуре 2021 '!I249</f>
        <v>307.39999999999998</v>
      </c>
    </row>
    <row r="87" spans="1:6" ht="31.5" customHeight="1" x14ac:dyDescent="0.2">
      <c r="A87" s="45" t="s">
        <v>215</v>
      </c>
      <c r="B87" s="69" t="s">
        <v>216</v>
      </c>
      <c r="C87" s="49"/>
      <c r="D87" s="50">
        <f t="shared" ref="D87:F88" si="48">D88</f>
        <v>0.6</v>
      </c>
      <c r="E87" s="50">
        <f t="shared" si="48"/>
        <v>0</v>
      </c>
      <c r="F87" s="50">
        <f t="shared" si="48"/>
        <v>0.6</v>
      </c>
    </row>
    <row r="88" spans="1:6" ht="29.25" customHeight="1" x14ac:dyDescent="0.2">
      <c r="A88" s="45" t="s">
        <v>86</v>
      </c>
      <c r="B88" s="58" t="s">
        <v>218</v>
      </c>
      <c r="C88" s="49" t="s">
        <v>44</v>
      </c>
      <c r="D88" s="50">
        <f>D89</f>
        <v>0.6</v>
      </c>
      <c r="E88" s="50">
        <f t="shared" si="48"/>
        <v>0</v>
      </c>
      <c r="F88" s="50">
        <f t="shared" si="48"/>
        <v>0.6</v>
      </c>
    </row>
    <row r="89" spans="1:6" ht="29.25" customHeight="1" x14ac:dyDescent="0.2">
      <c r="A89" s="45" t="s">
        <v>45</v>
      </c>
      <c r="B89" s="58" t="s">
        <v>218</v>
      </c>
      <c r="C89" s="49" t="s">
        <v>46</v>
      </c>
      <c r="D89" s="50">
        <f>'расходы по структуре 2021 '!G258</f>
        <v>0.6</v>
      </c>
      <c r="E89" s="50">
        <f>'расходы по структуре 2021 '!H258</f>
        <v>0</v>
      </c>
      <c r="F89" s="50">
        <f>'расходы по структуре 2021 '!I258</f>
        <v>0.6</v>
      </c>
    </row>
    <row r="90" spans="1:6" ht="29.25" customHeight="1" x14ac:dyDescent="0.2">
      <c r="A90" s="45" t="s">
        <v>219</v>
      </c>
      <c r="B90" s="95">
        <v>7820182520</v>
      </c>
      <c r="C90" s="49"/>
      <c r="D90" s="50">
        <f>D91</f>
        <v>11.4</v>
      </c>
      <c r="E90" s="50">
        <f t="shared" ref="E90:F91" si="49">E91</f>
        <v>0</v>
      </c>
      <c r="F90" s="50">
        <f t="shared" si="49"/>
        <v>11.4</v>
      </c>
    </row>
    <row r="91" spans="1:6" ht="26.25" customHeight="1" x14ac:dyDescent="0.2">
      <c r="A91" s="45" t="s">
        <v>86</v>
      </c>
      <c r="B91" s="95" t="s">
        <v>214</v>
      </c>
      <c r="C91" s="49">
        <v>200</v>
      </c>
      <c r="D91" s="50">
        <f>D92</f>
        <v>11.4</v>
      </c>
      <c r="E91" s="50">
        <f t="shared" si="49"/>
        <v>0</v>
      </c>
      <c r="F91" s="50">
        <f t="shared" si="49"/>
        <v>11.4</v>
      </c>
    </row>
    <row r="92" spans="1:6" ht="29.25" customHeight="1" x14ac:dyDescent="0.2">
      <c r="A92" s="45" t="s">
        <v>45</v>
      </c>
      <c r="B92" s="95" t="s">
        <v>214</v>
      </c>
      <c r="C92" s="49">
        <v>240</v>
      </c>
      <c r="D92" s="54">
        <f>'расходы по структуре 2021 '!G254</f>
        <v>11.4</v>
      </c>
      <c r="E92" s="54">
        <f>'расходы по структуре 2021 '!H254</f>
        <v>0</v>
      </c>
      <c r="F92" s="54">
        <f>'расходы по структуре 2021 '!I254</f>
        <v>11.4</v>
      </c>
    </row>
    <row r="93" spans="1:6" ht="14.25" customHeight="1" x14ac:dyDescent="0.2">
      <c r="A93" s="53" t="s">
        <v>70</v>
      </c>
      <c r="B93" s="48" t="s">
        <v>176</v>
      </c>
      <c r="C93" s="49" t="s">
        <v>43</v>
      </c>
      <c r="D93" s="50">
        <f>D94</f>
        <v>50</v>
      </c>
      <c r="E93" s="50">
        <f t="shared" ref="E93:F96" si="50">E94</f>
        <v>0</v>
      </c>
      <c r="F93" s="50">
        <f t="shared" si="50"/>
        <v>50</v>
      </c>
    </row>
    <row r="94" spans="1:6" ht="25.5" customHeight="1" x14ac:dyDescent="0.2">
      <c r="A94" s="53" t="s">
        <v>177</v>
      </c>
      <c r="B94" s="48" t="s">
        <v>178</v>
      </c>
      <c r="C94" s="49" t="s">
        <v>43</v>
      </c>
      <c r="D94" s="50">
        <f>D95</f>
        <v>50</v>
      </c>
      <c r="E94" s="50">
        <f t="shared" si="50"/>
        <v>0</v>
      </c>
      <c r="F94" s="50">
        <f t="shared" si="50"/>
        <v>50</v>
      </c>
    </row>
    <row r="95" spans="1:6" ht="24" customHeight="1" x14ac:dyDescent="0.2">
      <c r="A95" s="45" t="s">
        <v>174</v>
      </c>
      <c r="B95" s="58" t="s">
        <v>175</v>
      </c>
      <c r="C95" s="49"/>
      <c r="D95" s="50">
        <f>D96</f>
        <v>50</v>
      </c>
      <c r="E95" s="50">
        <f t="shared" si="50"/>
        <v>0</v>
      </c>
      <c r="F95" s="50">
        <f t="shared" si="50"/>
        <v>50</v>
      </c>
    </row>
    <row r="96" spans="1:6" ht="21" customHeight="1" x14ac:dyDescent="0.2">
      <c r="A96" s="45" t="s">
        <v>86</v>
      </c>
      <c r="B96" s="58" t="s">
        <v>175</v>
      </c>
      <c r="C96" s="49">
        <v>200</v>
      </c>
      <c r="D96" s="50">
        <f>D97</f>
        <v>50</v>
      </c>
      <c r="E96" s="50">
        <f t="shared" si="50"/>
        <v>0</v>
      </c>
      <c r="F96" s="50">
        <f t="shared" si="50"/>
        <v>50</v>
      </c>
    </row>
    <row r="97" spans="1:6" ht="24" customHeight="1" x14ac:dyDescent="0.2">
      <c r="A97" s="45" t="s">
        <v>45</v>
      </c>
      <c r="B97" s="58" t="s">
        <v>175</v>
      </c>
      <c r="C97" s="49">
        <v>240</v>
      </c>
      <c r="D97" s="50">
        <f>'расходы по структуре 2021 '!G264</f>
        <v>50</v>
      </c>
      <c r="E97" s="50">
        <f>'расходы по структуре 2021 '!H264</f>
        <v>0</v>
      </c>
      <c r="F97" s="50">
        <f>'расходы по структуре 2021 '!I264</f>
        <v>50</v>
      </c>
    </row>
    <row r="98" spans="1:6" ht="26.25" customHeight="1" x14ac:dyDescent="0.2">
      <c r="A98" s="80" t="s">
        <v>252</v>
      </c>
      <c r="B98" s="78" t="s">
        <v>142</v>
      </c>
      <c r="C98" s="79"/>
      <c r="D98" s="75">
        <f>D99+D106</f>
        <v>1403.5</v>
      </c>
      <c r="E98" s="75">
        <f t="shared" ref="E98:F98" si="51">E99+E106</f>
        <v>700</v>
      </c>
      <c r="F98" s="75">
        <f t="shared" si="51"/>
        <v>2103.5</v>
      </c>
    </row>
    <row r="99" spans="1:6" ht="24.75" customHeight="1" x14ac:dyDescent="0.2">
      <c r="A99" s="45" t="s">
        <v>85</v>
      </c>
      <c r="B99" s="48" t="s">
        <v>143</v>
      </c>
      <c r="C99" s="49"/>
      <c r="D99" s="50">
        <f>D100+D103</f>
        <v>1343.5</v>
      </c>
      <c r="E99" s="50">
        <f t="shared" ref="E99:F99" si="52">E100+E103</f>
        <v>700</v>
      </c>
      <c r="F99" s="50">
        <f t="shared" si="52"/>
        <v>2043.5</v>
      </c>
    </row>
    <row r="100" spans="1:6" ht="24.75" customHeight="1" x14ac:dyDescent="0.2">
      <c r="A100" s="45" t="s">
        <v>66</v>
      </c>
      <c r="B100" s="48" t="s">
        <v>144</v>
      </c>
      <c r="C100" s="49"/>
      <c r="D100" s="50">
        <f>D101</f>
        <v>1143.5</v>
      </c>
      <c r="E100" s="50">
        <f t="shared" ref="E100:F101" si="53">E101</f>
        <v>700</v>
      </c>
      <c r="F100" s="50">
        <f t="shared" si="53"/>
        <v>1843.5</v>
      </c>
    </row>
    <row r="101" spans="1:6" ht="24.75" customHeight="1" x14ac:dyDescent="0.2">
      <c r="A101" s="45" t="s">
        <v>86</v>
      </c>
      <c r="B101" s="48" t="s">
        <v>144</v>
      </c>
      <c r="C101" s="49" t="s">
        <v>44</v>
      </c>
      <c r="D101" s="50">
        <f>D102</f>
        <v>1143.5</v>
      </c>
      <c r="E101" s="50">
        <f t="shared" si="53"/>
        <v>700</v>
      </c>
      <c r="F101" s="50">
        <f t="shared" si="53"/>
        <v>1843.5</v>
      </c>
    </row>
    <row r="102" spans="1:6" ht="24.75" customHeight="1" x14ac:dyDescent="0.2">
      <c r="A102" s="45" t="s">
        <v>45</v>
      </c>
      <c r="B102" s="48" t="s">
        <v>144</v>
      </c>
      <c r="C102" s="49" t="s">
        <v>46</v>
      </c>
      <c r="D102" s="50">
        <f>'расходы по структуре 2021 '!G76</f>
        <v>1143.5</v>
      </c>
      <c r="E102" s="50">
        <f>'расходы по структуре 2021 '!H76</f>
        <v>700</v>
      </c>
      <c r="F102" s="50">
        <f>'расходы по структуре 2021 '!I76</f>
        <v>1843.5</v>
      </c>
    </row>
    <row r="103" spans="1:6" ht="14.25" customHeight="1" x14ac:dyDescent="0.2">
      <c r="A103" s="6" t="s">
        <v>283</v>
      </c>
      <c r="B103" s="48" t="s">
        <v>278</v>
      </c>
      <c r="C103" s="49"/>
      <c r="D103" s="50">
        <f>D104</f>
        <v>200</v>
      </c>
      <c r="E103" s="50">
        <f t="shared" ref="E103:F104" si="54">E104</f>
        <v>0</v>
      </c>
      <c r="F103" s="50">
        <f t="shared" si="54"/>
        <v>200</v>
      </c>
    </row>
    <row r="104" spans="1:6" ht="24.75" customHeight="1" x14ac:dyDescent="0.2">
      <c r="A104" s="45" t="s">
        <v>279</v>
      </c>
      <c r="B104" s="48" t="s">
        <v>278</v>
      </c>
      <c r="C104" s="49">
        <v>800</v>
      </c>
      <c r="D104" s="50">
        <f>D105</f>
        <v>200</v>
      </c>
      <c r="E104" s="50">
        <f t="shared" si="54"/>
        <v>0</v>
      </c>
      <c r="F104" s="50">
        <f t="shared" si="54"/>
        <v>200</v>
      </c>
    </row>
    <row r="105" spans="1:6" ht="24.75" customHeight="1" x14ac:dyDescent="0.2">
      <c r="A105" s="45" t="s">
        <v>282</v>
      </c>
      <c r="B105" s="48" t="s">
        <v>278</v>
      </c>
      <c r="C105" s="49">
        <v>810</v>
      </c>
      <c r="D105" s="50">
        <f>'расходы по структуре 2021 '!G224</f>
        <v>200</v>
      </c>
      <c r="E105" s="50">
        <f>'расходы по структуре 2021 '!H224</f>
        <v>0</v>
      </c>
      <c r="F105" s="50">
        <f>'расходы по структуре 2021 '!I224</f>
        <v>200</v>
      </c>
    </row>
    <row r="106" spans="1:6" ht="25.5" customHeight="1" x14ac:dyDescent="0.2">
      <c r="A106" s="45" t="s">
        <v>231</v>
      </c>
      <c r="B106" s="48" t="s">
        <v>228</v>
      </c>
      <c r="C106" s="49"/>
      <c r="D106" s="50">
        <f>D107</f>
        <v>60</v>
      </c>
      <c r="E106" s="50">
        <f t="shared" ref="E106:F108" si="55">E107</f>
        <v>0</v>
      </c>
      <c r="F106" s="50">
        <f t="shared" si="55"/>
        <v>60</v>
      </c>
    </row>
    <row r="107" spans="1:6" ht="25.5" customHeight="1" x14ac:dyDescent="0.2">
      <c r="A107" s="45" t="s">
        <v>66</v>
      </c>
      <c r="B107" s="48" t="s">
        <v>230</v>
      </c>
      <c r="C107" s="49"/>
      <c r="D107" s="50">
        <f>D108</f>
        <v>60</v>
      </c>
      <c r="E107" s="50">
        <f t="shared" si="55"/>
        <v>0</v>
      </c>
      <c r="F107" s="50">
        <f t="shared" si="55"/>
        <v>60</v>
      </c>
    </row>
    <row r="108" spans="1:6" ht="24" customHeight="1" x14ac:dyDescent="0.2">
      <c r="A108" s="45" t="s">
        <v>86</v>
      </c>
      <c r="B108" s="48" t="s">
        <v>230</v>
      </c>
      <c r="C108" s="49" t="s">
        <v>44</v>
      </c>
      <c r="D108" s="50">
        <f>D109</f>
        <v>60</v>
      </c>
      <c r="E108" s="50">
        <f t="shared" si="55"/>
        <v>0</v>
      </c>
      <c r="F108" s="50">
        <f t="shared" si="55"/>
        <v>60</v>
      </c>
    </row>
    <row r="109" spans="1:6" ht="24.75" customHeight="1" x14ac:dyDescent="0.2">
      <c r="A109" s="45" t="s">
        <v>45</v>
      </c>
      <c r="B109" s="48" t="s">
        <v>230</v>
      </c>
      <c r="C109" s="49" t="s">
        <v>46</v>
      </c>
      <c r="D109" s="50">
        <f>'расходы по структуре 2021 '!G81</f>
        <v>60</v>
      </c>
      <c r="E109" s="50">
        <f>'расходы по структуре 2021 '!H81</f>
        <v>0</v>
      </c>
      <c r="F109" s="50">
        <f>'расходы по структуре 2021 '!I81</f>
        <v>60</v>
      </c>
    </row>
    <row r="110" spans="1:6" ht="21" customHeight="1" x14ac:dyDescent="0.2">
      <c r="A110" s="86" t="s">
        <v>255</v>
      </c>
      <c r="B110" s="87" t="s">
        <v>167</v>
      </c>
      <c r="C110" s="88" t="s">
        <v>43</v>
      </c>
      <c r="D110" s="89">
        <f>D114+D111+D118</f>
        <v>479.4</v>
      </c>
      <c r="E110" s="89">
        <f t="shared" ref="E110:F110" si="56">E114+E111+E118</f>
        <v>0</v>
      </c>
      <c r="F110" s="89">
        <f t="shared" si="56"/>
        <v>479.4</v>
      </c>
    </row>
    <row r="111" spans="1:6" ht="21" customHeight="1" x14ac:dyDescent="0.2">
      <c r="A111" s="53" t="s">
        <v>261</v>
      </c>
      <c r="B111" s="48" t="s">
        <v>260</v>
      </c>
      <c r="C111" s="49"/>
      <c r="D111" s="50">
        <f>D112</f>
        <v>27.4</v>
      </c>
      <c r="E111" s="50">
        <f t="shared" ref="E111:F112" si="57">E112</f>
        <v>0</v>
      </c>
      <c r="F111" s="50">
        <f t="shared" si="57"/>
        <v>27.4</v>
      </c>
    </row>
    <row r="112" spans="1:6" ht="21" customHeight="1" x14ac:dyDescent="0.2">
      <c r="A112" s="45" t="s">
        <v>86</v>
      </c>
      <c r="B112" s="48" t="s">
        <v>259</v>
      </c>
      <c r="C112" s="49">
        <v>200</v>
      </c>
      <c r="D112" s="50">
        <f>D113</f>
        <v>27.4</v>
      </c>
      <c r="E112" s="50">
        <f t="shared" si="57"/>
        <v>0</v>
      </c>
      <c r="F112" s="50">
        <f t="shared" si="57"/>
        <v>27.4</v>
      </c>
    </row>
    <row r="113" spans="1:6" ht="21" customHeight="1" x14ac:dyDescent="0.2">
      <c r="A113" s="45" t="s">
        <v>45</v>
      </c>
      <c r="B113" s="48" t="s">
        <v>259</v>
      </c>
      <c r="C113" s="49">
        <v>240</v>
      </c>
      <c r="D113" s="50">
        <f>'расходы по структуре 2021 '!G193</f>
        <v>27.4</v>
      </c>
      <c r="E113" s="50">
        <f>'расходы по структуре 2021 '!H193</f>
        <v>0</v>
      </c>
      <c r="F113" s="50">
        <f>'расходы по структуре 2021 '!I193</f>
        <v>27.4</v>
      </c>
    </row>
    <row r="114" spans="1:6" ht="26.25" customHeight="1" x14ac:dyDescent="0.2">
      <c r="A114" s="45" t="s">
        <v>89</v>
      </c>
      <c r="B114" s="48" t="s">
        <v>168</v>
      </c>
      <c r="C114" s="49"/>
      <c r="D114" s="50">
        <f t="shared" ref="D114:F116" si="58">D115</f>
        <v>402</v>
      </c>
      <c r="E114" s="50">
        <f t="shared" si="58"/>
        <v>0</v>
      </c>
      <c r="F114" s="50">
        <f t="shared" si="58"/>
        <v>402</v>
      </c>
    </row>
    <row r="115" spans="1:6" ht="26.25" customHeight="1" x14ac:dyDescent="0.2">
      <c r="A115" s="45" t="s">
        <v>66</v>
      </c>
      <c r="B115" s="48" t="s">
        <v>274</v>
      </c>
      <c r="C115" s="49"/>
      <c r="D115" s="50">
        <f t="shared" si="58"/>
        <v>402</v>
      </c>
      <c r="E115" s="50">
        <f t="shared" si="58"/>
        <v>0</v>
      </c>
      <c r="F115" s="50">
        <f t="shared" si="58"/>
        <v>402</v>
      </c>
    </row>
    <row r="116" spans="1:6" ht="26.25" customHeight="1" x14ac:dyDescent="0.2">
      <c r="A116" s="45" t="s">
        <v>86</v>
      </c>
      <c r="B116" s="48" t="s">
        <v>274</v>
      </c>
      <c r="C116" s="49" t="s">
        <v>44</v>
      </c>
      <c r="D116" s="50">
        <f t="shared" si="58"/>
        <v>402</v>
      </c>
      <c r="E116" s="50">
        <f t="shared" si="58"/>
        <v>0</v>
      </c>
      <c r="F116" s="50">
        <f t="shared" si="58"/>
        <v>402</v>
      </c>
    </row>
    <row r="117" spans="1:6" ht="26.25" customHeight="1" x14ac:dyDescent="0.2">
      <c r="A117" s="45" t="s">
        <v>45</v>
      </c>
      <c r="B117" s="48" t="s">
        <v>274</v>
      </c>
      <c r="C117" s="49" t="s">
        <v>46</v>
      </c>
      <c r="D117" s="50">
        <f>'расходы по структуре 2021 '!G198</f>
        <v>402</v>
      </c>
      <c r="E117" s="50">
        <f>'расходы по структуре 2021 '!H198</f>
        <v>0</v>
      </c>
      <c r="F117" s="50">
        <f>'расходы по структуре 2021 '!I198</f>
        <v>402</v>
      </c>
    </row>
    <row r="118" spans="1:6" ht="32.25" customHeight="1" x14ac:dyDescent="0.2">
      <c r="A118" s="45" t="s">
        <v>276</v>
      </c>
      <c r="B118" s="48" t="s">
        <v>272</v>
      </c>
      <c r="C118" s="49"/>
      <c r="D118" s="50">
        <f>D119</f>
        <v>50</v>
      </c>
      <c r="E118" s="50">
        <f t="shared" ref="E118:F120" si="59">E119</f>
        <v>0</v>
      </c>
      <c r="F118" s="50">
        <f t="shared" si="59"/>
        <v>50</v>
      </c>
    </row>
    <row r="119" spans="1:6" ht="26.25" customHeight="1" x14ac:dyDescent="0.2">
      <c r="A119" s="45" t="s">
        <v>66</v>
      </c>
      <c r="B119" s="48" t="s">
        <v>277</v>
      </c>
      <c r="C119" s="49"/>
      <c r="D119" s="50">
        <f>D120</f>
        <v>50</v>
      </c>
      <c r="E119" s="50">
        <f t="shared" si="59"/>
        <v>0</v>
      </c>
      <c r="F119" s="50">
        <f t="shared" si="59"/>
        <v>50</v>
      </c>
    </row>
    <row r="120" spans="1:6" ht="26.25" customHeight="1" x14ac:dyDescent="0.2">
      <c r="A120" s="45" t="s">
        <v>86</v>
      </c>
      <c r="B120" s="48" t="s">
        <v>277</v>
      </c>
      <c r="C120" s="49" t="s">
        <v>44</v>
      </c>
      <c r="D120" s="50">
        <f>D121</f>
        <v>50</v>
      </c>
      <c r="E120" s="50">
        <f t="shared" si="59"/>
        <v>0</v>
      </c>
      <c r="F120" s="50">
        <f t="shared" si="59"/>
        <v>50</v>
      </c>
    </row>
    <row r="121" spans="1:6" ht="26.25" customHeight="1" x14ac:dyDescent="0.2">
      <c r="A121" s="45" t="s">
        <v>45</v>
      </c>
      <c r="B121" s="48" t="s">
        <v>277</v>
      </c>
      <c r="C121" s="49" t="s">
        <v>46</v>
      </c>
      <c r="D121" s="50">
        <f>'расходы по структуре 2021 '!G204</f>
        <v>50</v>
      </c>
      <c r="E121" s="50">
        <f>'расходы по структуре 2021 '!H204</f>
        <v>0</v>
      </c>
      <c r="F121" s="50">
        <f>'расходы по структуре 2021 '!I204</f>
        <v>50</v>
      </c>
    </row>
    <row r="122" spans="1:6" ht="26.25" customHeight="1" x14ac:dyDescent="0.2">
      <c r="A122" s="80" t="s">
        <v>263</v>
      </c>
      <c r="B122" s="78" t="s">
        <v>264</v>
      </c>
      <c r="C122" s="79"/>
      <c r="D122" s="75">
        <f>D123</f>
        <v>187</v>
      </c>
      <c r="E122" s="75">
        <f t="shared" ref="E122:F123" si="60">E123</f>
        <v>0</v>
      </c>
      <c r="F122" s="75">
        <f t="shared" si="60"/>
        <v>187</v>
      </c>
    </row>
    <row r="123" spans="1:6" ht="18" customHeight="1" x14ac:dyDescent="0.2">
      <c r="A123" s="45" t="s">
        <v>271</v>
      </c>
      <c r="B123" s="48" t="s">
        <v>270</v>
      </c>
      <c r="C123" s="49"/>
      <c r="D123" s="50">
        <f>D124</f>
        <v>187</v>
      </c>
      <c r="E123" s="50">
        <f t="shared" si="60"/>
        <v>0</v>
      </c>
      <c r="F123" s="50">
        <f t="shared" si="60"/>
        <v>187</v>
      </c>
    </row>
    <row r="124" spans="1:6" ht="26.25" customHeight="1" x14ac:dyDescent="0.2">
      <c r="A124" s="45" t="s">
        <v>265</v>
      </c>
      <c r="B124" s="48" t="s">
        <v>266</v>
      </c>
      <c r="C124" s="49"/>
      <c r="D124" s="50">
        <f>D128+D125</f>
        <v>187</v>
      </c>
      <c r="E124" s="50">
        <f t="shared" ref="E124:F124" si="61">E128+E125</f>
        <v>0</v>
      </c>
      <c r="F124" s="50">
        <f t="shared" si="61"/>
        <v>187</v>
      </c>
    </row>
    <row r="125" spans="1:6" ht="26.25" customHeight="1" x14ac:dyDescent="0.2">
      <c r="A125" s="45" t="s">
        <v>262</v>
      </c>
      <c r="B125" s="48" t="s">
        <v>267</v>
      </c>
      <c r="C125" s="49"/>
      <c r="D125" s="50">
        <f>D126</f>
        <v>50</v>
      </c>
      <c r="E125" s="50">
        <f t="shared" ref="E125:F126" si="62">E126</f>
        <v>0</v>
      </c>
      <c r="F125" s="50">
        <f t="shared" si="62"/>
        <v>50</v>
      </c>
    </row>
    <row r="126" spans="1:6" ht="45.75" customHeight="1" x14ac:dyDescent="0.2">
      <c r="A126" s="45" t="s">
        <v>47</v>
      </c>
      <c r="B126" s="48" t="s">
        <v>267</v>
      </c>
      <c r="C126" s="49">
        <v>100</v>
      </c>
      <c r="D126" s="50">
        <f>D127</f>
        <v>50</v>
      </c>
      <c r="E126" s="50">
        <f t="shared" si="62"/>
        <v>0</v>
      </c>
      <c r="F126" s="50">
        <f t="shared" si="62"/>
        <v>50</v>
      </c>
    </row>
    <row r="127" spans="1:6" ht="15" customHeight="1" x14ac:dyDescent="0.2">
      <c r="A127" s="45" t="s">
        <v>49</v>
      </c>
      <c r="B127" s="48" t="s">
        <v>267</v>
      </c>
      <c r="C127" s="49">
        <v>110</v>
      </c>
      <c r="D127" s="50">
        <f>'расходы по структуре 2021 '!G211</f>
        <v>50</v>
      </c>
      <c r="E127" s="50">
        <f>'расходы по структуре 2021 '!H211</f>
        <v>0</v>
      </c>
      <c r="F127" s="50">
        <f>'расходы по структуре 2021 '!I211</f>
        <v>50</v>
      </c>
    </row>
    <row r="128" spans="1:6" ht="31.5" customHeight="1" x14ac:dyDescent="0.2">
      <c r="A128" s="45" t="s">
        <v>268</v>
      </c>
      <c r="B128" s="48" t="s">
        <v>269</v>
      </c>
      <c r="C128" s="49"/>
      <c r="D128" s="50">
        <f>D129</f>
        <v>137</v>
      </c>
      <c r="E128" s="50">
        <f t="shared" ref="E128:F129" si="63">E129</f>
        <v>0</v>
      </c>
      <c r="F128" s="50">
        <f t="shared" si="63"/>
        <v>137</v>
      </c>
    </row>
    <row r="129" spans="1:6" ht="45.75" customHeight="1" x14ac:dyDescent="0.2">
      <c r="A129" s="45" t="s">
        <v>47</v>
      </c>
      <c r="B129" s="48" t="s">
        <v>269</v>
      </c>
      <c r="C129" s="49">
        <v>100</v>
      </c>
      <c r="D129" s="50">
        <f>D130</f>
        <v>137</v>
      </c>
      <c r="E129" s="50">
        <f t="shared" si="63"/>
        <v>0</v>
      </c>
      <c r="F129" s="50">
        <f t="shared" si="63"/>
        <v>137</v>
      </c>
    </row>
    <row r="130" spans="1:6" ht="17.25" customHeight="1" x14ac:dyDescent="0.2">
      <c r="A130" s="45" t="s">
        <v>49</v>
      </c>
      <c r="B130" s="48" t="s">
        <v>269</v>
      </c>
      <c r="C130" s="49">
        <v>110</v>
      </c>
      <c r="D130" s="50">
        <f>'расходы по структуре 2021 '!G216</f>
        <v>137</v>
      </c>
      <c r="E130" s="50">
        <f>'расходы по структуре 2021 '!H216</f>
        <v>0</v>
      </c>
      <c r="F130" s="50">
        <f>'расходы по структуре 2021 '!I216</f>
        <v>137</v>
      </c>
    </row>
    <row r="131" spans="1:6" ht="38.25" customHeight="1" x14ac:dyDescent="0.2">
      <c r="A131" s="80" t="s">
        <v>253</v>
      </c>
      <c r="B131" s="78" t="s">
        <v>184</v>
      </c>
      <c r="C131" s="83"/>
      <c r="D131" s="84">
        <f>D132+D144+D149</f>
        <v>60.3</v>
      </c>
      <c r="E131" s="84">
        <f t="shared" ref="E131:F131" si="64">E132+E144+E149</f>
        <v>0</v>
      </c>
      <c r="F131" s="84">
        <f t="shared" si="64"/>
        <v>60.3</v>
      </c>
    </row>
    <row r="132" spans="1:6" ht="21" customHeight="1" x14ac:dyDescent="0.2">
      <c r="A132" s="52" t="s">
        <v>58</v>
      </c>
      <c r="B132" s="48" t="s">
        <v>146</v>
      </c>
      <c r="C132" s="16"/>
      <c r="D132" s="92">
        <f>D133+D140</f>
        <v>58.3</v>
      </c>
      <c r="E132" s="92">
        <f t="shared" ref="E132:F132" si="65">E133+E140</f>
        <v>0</v>
      </c>
      <c r="F132" s="92">
        <f t="shared" si="65"/>
        <v>58.3</v>
      </c>
    </row>
    <row r="133" spans="1:6" ht="21" customHeight="1" x14ac:dyDescent="0.2">
      <c r="A133" s="45" t="s">
        <v>151</v>
      </c>
      <c r="B133" s="48" t="s">
        <v>152</v>
      </c>
      <c r="C133" s="49"/>
      <c r="D133" s="50">
        <f>D134+D137</f>
        <v>31.3</v>
      </c>
      <c r="E133" s="50">
        <f t="shared" ref="E133:F133" si="66">E134+E137</f>
        <v>0</v>
      </c>
      <c r="F133" s="50">
        <f t="shared" si="66"/>
        <v>31.3</v>
      </c>
    </row>
    <row r="134" spans="1:6" ht="27.75" customHeight="1" x14ac:dyDescent="0.2">
      <c r="A134" s="45" t="s">
        <v>128</v>
      </c>
      <c r="B134" s="48" t="s">
        <v>153</v>
      </c>
      <c r="C134" s="49"/>
      <c r="D134" s="50">
        <f>D135</f>
        <v>25</v>
      </c>
      <c r="E134" s="50">
        <f t="shared" ref="E134:F135" si="67">E135</f>
        <v>0</v>
      </c>
      <c r="F134" s="50">
        <f t="shared" si="67"/>
        <v>25</v>
      </c>
    </row>
    <row r="135" spans="1:6" ht="50.25" customHeight="1" x14ac:dyDescent="0.2">
      <c r="A135" s="45" t="s">
        <v>47</v>
      </c>
      <c r="B135" s="48" t="s">
        <v>153</v>
      </c>
      <c r="C135" s="49">
        <v>100</v>
      </c>
      <c r="D135" s="50">
        <f>D136</f>
        <v>25</v>
      </c>
      <c r="E135" s="50">
        <f t="shared" si="67"/>
        <v>0</v>
      </c>
      <c r="F135" s="50">
        <f t="shared" si="67"/>
        <v>25</v>
      </c>
    </row>
    <row r="136" spans="1:6" ht="21" customHeight="1" x14ac:dyDescent="0.2">
      <c r="A136" s="45" t="s">
        <v>49</v>
      </c>
      <c r="B136" s="48" t="s">
        <v>153</v>
      </c>
      <c r="C136" s="49">
        <v>110</v>
      </c>
      <c r="D136" s="50">
        <f>'расходы по структуре 2021 '!G137</f>
        <v>25</v>
      </c>
      <c r="E136" s="50">
        <f>'расходы по структуре 2021 '!H137</f>
        <v>0</v>
      </c>
      <c r="F136" s="50">
        <f>'расходы по структуре 2021 '!I137</f>
        <v>25</v>
      </c>
    </row>
    <row r="137" spans="1:6" ht="26.25" customHeight="1" x14ac:dyDescent="0.2">
      <c r="A137" s="45" t="s">
        <v>129</v>
      </c>
      <c r="B137" s="48" t="s">
        <v>154</v>
      </c>
      <c r="C137" s="49"/>
      <c r="D137" s="54">
        <f>+D138</f>
        <v>6.3</v>
      </c>
      <c r="E137" s="54">
        <f t="shared" ref="E137:F137" si="68">+E138</f>
        <v>0</v>
      </c>
      <c r="F137" s="54">
        <f t="shared" si="68"/>
        <v>6.3</v>
      </c>
    </row>
    <row r="138" spans="1:6" ht="42.75" customHeight="1" x14ac:dyDescent="0.2">
      <c r="A138" s="45" t="s">
        <v>47</v>
      </c>
      <c r="B138" s="48" t="s">
        <v>154</v>
      </c>
      <c r="C138" s="49">
        <v>100</v>
      </c>
      <c r="D138" s="54">
        <f>D139</f>
        <v>6.3</v>
      </c>
      <c r="E138" s="54">
        <f t="shared" ref="E138:F138" si="69">E139</f>
        <v>0</v>
      </c>
      <c r="F138" s="54">
        <f t="shared" si="69"/>
        <v>6.3</v>
      </c>
    </row>
    <row r="139" spans="1:6" ht="21" customHeight="1" x14ac:dyDescent="0.2">
      <c r="A139" s="45" t="s">
        <v>49</v>
      </c>
      <c r="B139" s="48" t="s">
        <v>154</v>
      </c>
      <c r="C139" s="49">
        <v>110</v>
      </c>
      <c r="D139" s="50">
        <f>'расходы по структуре 2021 '!G141</f>
        <v>6.3</v>
      </c>
      <c r="E139" s="50">
        <f>'расходы по структуре 2021 '!H141</f>
        <v>0</v>
      </c>
      <c r="F139" s="50">
        <f>'расходы по структуре 2021 '!I141</f>
        <v>6.3</v>
      </c>
    </row>
    <row r="140" spans="1:6" ht="39" customHeight="1" x14ac:dyDescent="0.2">
      <c r="A140" s="45" t="s">
        <v>149</v>
      </c>
      <c r="B140" s="48" t="s">
        <v>148</v>
      </c>
      <c r="C140" s="49"/>
      <c r="D140" s="50">
        <f>D141</f>
        <v>27</v>
      </c>
      <c r="E140" s="50">
        <f t="shared" ref="E140:F142" si="70">E141</f>
        <v>0</v>
      </c>
      <c r="F140" s="50">
        <f t="shared" si="70"/>
        <v>27</v>
      </c>
    </row>
    <row r="141" spans="1:6" ht="86.25" customHeight="1" x14ac:dyDescent="0.2">
      <c r="A141" s="45" t="s">
        <v>150</v>
      </c>
      <c r="B141" s="58" t="s">
        <v>147</v>
      </c>
      <c r="C141" s="49"/>
      <c r="D141" s="50">
        <f>D142</f>
        <v>27</v>
      </c>
      <c r="E141" s="50">
        <f t="shared" si="70"/>
        <v>0</v>
      </c>
      <c r="F141" s="50">
        <f t="shared" si="70"/>
        <v>27</v>
      </c>
    </row>
    <row r="142" spans="1:6" ht="25.5" customHeight="1" x14ac:dyDescent="0.2">
      <c r="A142" s="45" t="s">
        <v>86</v>
      </c>
      <c r="B142" s="58" t="s">
        <v>147</v>
      </c>
      <c r="C142" s="49">
        <v>200</v>
      </c>
      <c r="D142" s="50">
        <f>D143</f>
        <v>27</v>
      </c>
      <c r="E142" s="50">
        <f t="shared" si="70"/>
        <v>0</v>
      </c>
      <c r="F142" s="50">
        <f t="shared" si="70"/>
        <v>27</v>
      </c>
    </row>
    <row r="143" spans="1:6" ht="25.5" customHeight="1" x14ac:dyDescent="0.2">
      <c r="A143" s="45" t="s">
        <v>45</v>
      </c>
      <c r="B143" s="58" t="s">
        <v>147</v>
      </c>
      <c r="C143" s="49">
        <v>240</v>
      </c>
      <c r="D143" s="50">
        <f>'расходы по структуре 2021 '!G115</f>
        <v>27</v>
      </c>
      <c r="E143" s="50">
        <f>'расходы по структуре 2021 '!H115</f>
        <v>0</v>
      </c>
      <c r="F143" s="50">
        <f>'расходы по структуре 2021 '!I115</f>
        <v>27</v>
      </c>
    </row>
    <row r="144" spans="1:6" ht="25.5" customHeight="1" x14ac:dyDescent="0.2">
      <c r="A144" s="45" t="s">
        <v>185</v>
      </c>
      <c r="B144" s="48" t="s">
        <v>186</v>
      </c>
      <c r="C144" s="49"/>
      <c r="D144" s="50">
        <f>D145</f>
        <v>1</v>
      </c>
      <c r="E144" s="50">
        <f t="shared" ref="E144:F145" si="71">E145</f>
        <v>0</v>
      </c>
      <c r="F144" s="50">
        <f t="shared" si="71"/>
        <v>1</v>
      </c>
    </row>
    <row r="145" spans="1:9" ht="41.25" customHeight="1" x14ac:dyDescent="0.2">
      <c r="A145" s="45" t="s">
        <v>224</v>
      </c>
      <c r="B145" s="48" t="s">
        <v>187</v>
      </c>
      <c r="C145" s="49"/>
      <c r="D145" s="50">
        <f>D146</f>
        <v>1</v>
      </c>
      <c r="E145" s="50">
        <f t="shared" si="71"/>
        <v>0</v>
      </c>
      <c r="F145" s="50">
        <f t="shared" si="71"/>
        <v>1</v>
      </c>
    </row>
    <row r="146" spans="1:9" ht="26.25" customHeight="1" x14ac:dyDescent="0.2">
      <c r="A146" s="45" t="s">
        <v>66</v>
      </c>
      <c r="B146" s="48" t="s">
        <v>188</v>
      </c>
      <c r="C146" s="49"/>
      <c r="D146" s="50">
        <f t="shared" ref="D146:F147" si="72">D147</f>
        <v>1</v>
      </c>
      <c r="E146" s="50">
        <f t="shared" si="72"/>
        <v>0</v>
      </c>
      <c r="F146" s="50">
        <f t="shared" si="72"/>
        <v>1</v>
      </c>
    </row>
    <row r="147" spans="1:9" ht="26.25" customHeight="1" x14ac:dyDescent="0.2">
      <c r="A147" s="45" t="s">
        <v>86</v>
      </c>
      <c r="B147" s="48" t="s">
        <v>188</v>
      </c>
      <c r="C147" s="49">
        <v>200</v>
      </c>
      <c r="D147" s="50">
        <f t="shared" si="72"/>
        <v>1</v>
      </c>
      <c r="E147" s="50">
        <f t="shared" si="72"/>
        <v>0</v>
      </c>
      <c r="F147" s="50">
        <f t="shared" si="72"/>
        <v>1</v>
      </c>
    </row>
    <row r="148" spans="1:9" ht="26.25" customHeight="1" x14ac:dyDescent="0.2">
      <c r="A148" s="45" t="s">
        <v>45</v>
      </c>
      <c r="B148" s="48" t="s">
        <v>188</v>
      </c>
      <c r="C148" s="49">
        <v>240</v>
      </c>
      <c r="D148" s="50">
        <f>'расходы по структуре 2021 '!G88</f>
        <v>1</v>
      </c>
      <c r="E148" s="50">
        <f>'расходы по структуре 2021 '!H88</f>
        <v>0</v>
      </c>
      <c r="F148" s="50">
        <f>'расходы по структуре 2021 '!I88</f>
        <v>1</v>
      </c>
    </row>
    <row r="149" spans="1:9" ht="16.5" customHeight="1" x14ac:dyDescent="0.2">
      <c r="A149" s="45" t="s">
        <v>190</v>
      </c>
      <c r="B149" s="48" t="s">
        <v>189</v>
      </c>
      <c r="C149" s="49"/>
      <c r="D149" s="50">
        <f>D146</f>
        <v>1</v>
      </c>
      <c r="E149" s="50">
        <f t="shared" ref="E149:F149" si="73">E146</f>
        <v>0</v>
      </c>
      <c r="F149" s="50">
        <f t="shared" si="73"/>
        <v>1</v>
      </c>
    </row>
    <row r="150" spans="1:9" ht="35.25" customHeight="1" x14ac:dyDescent="0.2">
      <c r="A150" s="45" t="s">
        <v>191</v>
      </c>
      <c r="B150" s="48" t="s">
        <v>192</v>
      </c>
      <c r="C150" s="49"/>
      <c r="D150" s="50">
        <f>D151</f>
        <v>1</v>
      </c>
      <c r="E150" s="50">
        <f t="shared" ref="E150:F152" si="74">E151</f>
        <v>0</v>
      </c>
      <c r="F150" s="50">
        <f t="shared" si="74"/>
        <v>1</v>
      </c>
    </row>
    <row r="151" spans="1:9" ht="27.75" customHeight="1" x14ac:dyDescent="0.2">
      <c r="A151" s="45" t="s">
        <v>66</v>
      </c>
      <c r="B151" s="48" t="s">
        <v>193</v>
      </c>
      <c r="C151" s="49"/>
      <c r="D151" s="50">
        <f>D152</f>
        <v>1</v>
      </c>
      <c r="E151" s="50">
        <f t="shared" si="74"/>
        <v>0</v>
      </c>
      <c r="F151" s="50">
        <f t="shared" si="74"/>
        <v>1</v>
      </c>
    </row>
    <row r="152" spans="1:9" ht="28.5" customHeight="1" x14ac:dyDescent="0.2">
      <c r="A152" s="45" t="s">
        <v>86</v>
      </c>
      <c r="B152" s="48" t="s">
        <v>193</v>
      </c>
      <c r="C152" s="49">
        <v>200</v>
      </c>
      <c r="D152" s="50">
        <f>D153</f>
        <v>1</v>
      </c>
      <c r="E152" s="50">
        <f t="shared" si="74"/>
        <v>0</v>
      </c>
      <c r="F152" s="50">
        <f t="shared" si="74"/>
        <v>1</v>
      </c>
    </row>
    <row r="153" spans="1:9" ht="24.75" customHeight="1" x14ac:dyDescent="0.2">
      <c r="A153" s="45" t="s">
        <v>45</v>
      </c>
      <c r="B153" s="48" t="s">
        <v>193</v>
      </c>
      <c r="C153" s="49">
        <v>240</v>
      </c>
      <c r="D153" s="50">
        <f>'расходы по структуре 2021 '!G94</f>
        <v>1</v>
      </c>
      <c r="E153" s="50">
        <f>'расходы по структуре 2021 '!H94</f>
        <v>0</v>
      </c>
      <c r="F153" s="50">
        <f>'расходы по структуре 2021 '!I94</f>
        <v>1</v>
      </c>
    </row>
    <row r="154" spans="1:9" ht="41.25" customHeight="1" x14ac:dyDescent="0.2">
      <c r="A154" s="82" t="s">
        <v>254</v>
      </c>
      <c r="B154" s="78" t="s">
        <v>158</v>
      </c>
      <c r="C154" s="83"/>
      <c r="D154" s="84">
        <f>D155+D166</f>
        <v>2510.9</v>
      </c>
      <c r="E154" s="84">
        <f t="shared" ref="E154:F154" si="75">E155+E166</f>
        <v>0</v>
      </c>
      <c r="F154" s="84">
        <f t="shared" si="75"/>
        <v>2510.9</v>
      </c>
      <c r="I154" s="31"/>
    </row>
    <row r="155" spans="1:9" ht="28.5" customHeight="1" x14ac:dyDescent="0.2">
      <c r="A155" s="53" t="s">
        <v>57</v>
      </c>
      <c r="B155" s="48" t="s">
        <v>162</v>
      </c>
      <c r="C155" s="49" t="s">
        <v>43</v>
      </c>
      <c r="D155" s="50">
        <f>D156</f>
        <v>2272.3000000000002</v>
      </c>
      <c r="E155" s="50">
        <f t="shared" ref="E155:F155" si="76">E156</f>
        <v>0</v>
      </c>
      <c r="F155" s="50">
        <f t="shared" si="76"/>
        <v>2272.3000000000002</v>
      </c>
    </row>
    <row r="156" spans="1:9" ht="26.25" customHeight="1" x14ac:dyDescent="0.2">
      <c r="A156" s="53" t="s">
        <v>164</v>
      </c>
      <c r="B156" s="48" t="s">
        <v>163</v>
      </c>
      <c r="C156" s="49" t="s">
        <v>43</v>
      </c>
      <c r="D156" s="50">
        <f>D157+D163+D160</f>
        <v>2272.3000000000002</v>
      </c>
      <c r="E156" s="50">
        <f t="shared" ref="E156:F156" si="77">E157+E163+E160</f>
        <v>0</v>
      </c>
      <c r="F156" s="50">
        <f t="shared" si="77"/>
        <v>2272.3000000000002</v>
      </c>
    </row>
    <row r="157" spans="1:9" ht="54.75" customHeight="1" x14ac:dyDescent="0.2">
      <c r="A157" s="53" t="s">
        <v>165</v>
      </c>
      <c r="B157" s="48" t="s">
        <v>199</v>
      </c>
      <c r="C157" s="49"/>
      <c r="D157" s="50">
        <f>D158</f>
        <v>2000</v>
      </c>
      <c r="E157" s="50">
        <f t="shared" ref="E157:F158" si="78">E158</f>
        <v>0</v>
      </c>
      <c r="F157" s="50">
        <f t="shared" si="78"/>
        <v>2000</v>
      </c>
    </row>
    <row r="158" spans="1:9" ht="25.5" customHeight="1" x14ac:dyDescent="0.2">
      <c r="A158" s="45" t="s">
        <v>86</v>
      </c>
      <c r="B158" s="48" t="s">
        <v>199</v>
      </c>
      <c r="C158" s="49" t="s">
        <v>44</v>
      </c>
      <c r="D158" s="50">
        <f>D159</f>
        <v>2000</v>
      </c>
      <c r="E158" s="50">
        <f t="shared" si="78"/>
        <v>0</v>
      </c>
      <c r="F158" s="50">
        <f t="shared" si="78"/>
        <v>2000</v>
      </c>
    </row>
    <row r="159" spans="1:9" ht="25.5" customHeight="1" x14ac:dyDescent="0.2">
      <c r="A159" s="45" t="s">
        <v>45</v>
      </c>
      <c r="B159" s="48" t="s">
        <v>199</v>
      </c>
      <c r="C159" s="49" t="s">
        <v>46</v>
      </c>
      <c r="D159" s="50">
        <f>'расходы по структуре 2021 '!G180</f>
        <v>2000</v>
      </c>
      <c r="E159" s="50">
        <f>'расходы по структуре 2021 '!H180</f>
        <v>0</v>
      </c>
      <c r="F159" s="50">
        <f>'расходы по структуре 2021 '!I180</f>
        <v>2000</v>
      </c>
    </row>
    <row r="160" spans="1:9" ht="30.75" customHeight="1" x14ac:dyDescent="0.2">
      <c r="A160" s="45" t="s">
        <v>66</v>
      </c>
      <c r="B160" s="48" t="s">
        <v>210</v>
      </c>
      <c r="C160" s="49"/>
      <c r="D160" s="50">
        <f>D161</f>
        <v>50</v>
      </c>
      <c r="E160" s="50">
        <f t="shared" ref="E160:F161" si="79">E161</f>
        <v>0</v>
      </c>
      <c r="F160" s="50">
        <f t="shared" si="79"/>
        <v>50</v>
      </c>
    </row>
    <row r="161" spans="1:6" ht="29.25" customHeight="1" x14ac:dyDescent="0.2">
      <c r="A161" s="45" t="s">
        <v>86</v>
      </c>
      <c r="B161" s="48" t="s">
        <v>210</v>
      </c>
      <c r="C161" s="49">
        <v>200</v>
      </c>
      <c r="D161" s="50">
        <f>D162</f>
        <v>50</v>
      </c>
      <c r="E161" s="50">
        <f t="shared" si="79"/>
        <v>0</v>
      </c>
      <c r="F161" s="50">
        <f t="shared" si="79"/>
        <v>50</v>
      </c>
    </row>
    <row r="162" spans="1:6" ht="27" customHeight="1" x14ac:dyDescent="0.2">
      <c r="A162" s="45" t="s">
        <v>45</v>
      </c>
      <c r="B162" s="48" t="s">
        <v>210</v>
      </c>
      <c r="C162" s="49">
        <v>240</v>
      </c>
      <c r="D162" s="50">
        <f>'расходы по структуре 2021 '!G183</f>
        <v>50</v>
      </c>
      <c r="E162" s="50">
        <f>'расходы по структуре 2021 '!H183</f>
        <v>0</v>
      </c>
      <c r="F162" s="50">
        <f>'расходы по структуре 2021 '!I183</f>
        <v>50</v>
      </c>
    </row>
    <row r="163" spans="1:6" ht="48.75" customHeight="1" x14ac:dyDescent="0.2">
      <c r="A163" s="45" t="s">
        <v>166</v>
      </c>
      <c r="B163" s="48" t="s">
        <v>200</v>
      </c>
      <c r="C163" s="49"/>
      <c r="D163" s="50">
        <f t="shared" ref="D163:F164" si="80">D164</f>
        <v>222.3</v>
      </c>
      <c r="E163" s="50">
        <f t="shared" si="80"/>
        <v>0</v>
      </c>
      <c r="F163" s="50">
        <f t="shared" si="80"/>
        <v>222.3</v>
      </c>
    </row>
    <row r="164" spans="1:6" ht="22.5" x14ac:dyDescent="0.2">
      <c r="A164" s="45" t="s">
        <v>86</v>
      </c>
      <c r="B164" s="48" t="s">
        <v>200</v>
      </c>
      <c r="C164" s="49">
        <v>200</v>
      </c>
      <c r="D164" s="50">
        <f t="shared" si="80"/>
        <v>222.3</v>
      </c>
      <c r="E164" s="50">
        <f t="shared" si="80"/>
        <v>0</v>
      </c>
      <c r="F164" s="50">
        <f t="shared" si="80"/>
        <v>222.3</v>
      </c>
    </row>
    <row r="165" spans="1:6" ht="22.5" x14ac:dyDescent="0.2">
      <c r="A165" s="45" t="s">
        <v>45</v>
      </c>
      <c r="B165" s="48" t="s">
        <v>200</v>
      </c>
      <c r="C165" s="49">
        <v>240</v>
      </c>
      <c r="D165" s="50">
        <f>'расходы по структуре 2021 '!G187</f>
        <v>222.3</v>
      </c>
      <c r="E165" s="50">
        <f>'расходы по структуре 2021 '!H187</f>
        <v>0</v>
      </c>
      <c r="F165" s="50">
        <f>'расходы по структуре 2021 '!I187</f>
        <v>222.3</v>
      </c>
    </row>
    <row r="166" spans="1:6" ht="26.25" customHeight="1" x14ac:dyDescent="0.2">
      <c r="A166" s="53" t="s">
        <v>159</v>
      </c>
      <c r="B166" s="48" t="s">
        <v>160</v>
      </c>
      <c r="C166" s="49" t="s">
        <v>43</v>
      </c>
      <c r="D166" s="50">
        <f>D167</f>
        <v>238.6</v>
      </c>
      <c r="E166" s="50">
        <f t="shared" ref="E166:F167" si="81">E167</f>
        <v>0</v>
      </c>
      <c r="F166" s="50">
        <f t="shared" si="81"/>
        <v>238.6</v>
      </c>
    </row>
    <row r="167" spans="1:6" ht="26.25" customHeight="1" x14ac:dyDescent="0.2">
      <c r="A167" s="53" t="s">
        <v>71</v>
      </c>
      <c r="B167" s="48" t="s">
        <v>161</v>
      </c>
      <c r="C167" s="49"/>
      <c r="D167" s="50">
        <f>D168</f>
        <v>238.6</v>
      </c>
      <c r="E167" s="50">
        <f t="shared" si="81"/>
        <v>0</v>
      </c>
      <c r="F167" s="50">
        <f t="shared" si="81"/>
        <v>238.6</v>
      </c>
    </row>
    <row r="168" spans="1:6" ht="22.5" x14ac:dyDescent="0.2">
      <c r="A168" s="53" t="s">
        <v>66</v>
      </c>
      <c r="B168" s="48" t="s">
        <v>183</v>
      </c>
      <c r="C168" s="49"/>
      <c r="D168" s="50">
        <f t="shared" ref="D168:F169" si="82">D169</f>
        <v>238.6</v>
      </c>
      <c r="E168" s="50">
        <f t="shared" si="82"/>
        <v>0</v>
      </c>
      <c r="F168" s="50">
        <f t="shared" si="82"/>
        <v>238.6</v>
      </c>
    </row>
    <row r="169" spans="1:6" ht="30" customHeight="1" x14ac:dyDescent="0.2">
      <c r="A169" s="45" t="s">
        <v>86</v>
      </c>
      <c r="B169" s="48" t="s">
        <v>183</v>
      </c>
      <c r="C169" s="49" t="s">
        <v>44</v>
      </c>
      <c r="D169" s="50">
        <f t="shared" si="82"/>
        <v>238.6</v>
      </c>
      <c r="E169" s="50">
        <f t="shared" si="82"/>
        <v>0</v>
      </c>
      <c r="F169" s="50">
        <f t="shared" si="82"/>
        <v>238.6</v>
      </c>
    </row>
    <row r="170" spans="1:6" ht="28.5" customHeight="1" x14ac:dyDescent="0.2">
      <c r="A170" s="45" t="s">
        <v>45</v>
      </c>
      <c r="B170" s="48" t="s">
        <v>183</v>
      </c>
      <c r="C170" s="49" t="s">
        <v>46</v>
      </c>
      <c r="D170" s="50">
        <f>'расходы по структуре 2021 '!G172</f>
        <v>238.6</v>
      </c>
      <c r="E170" s="50">
        <f>'расходы по структуре 2021 '!H172</f>
        <v>0</v>
      </c>
      <c r="F170" s="50">
        <f>'расходы по структуре 2021 '!I172</f>
        <v>238.6</v>
      </c>
    </row>
    <row r="171" spans="1:6" ht="31.5" customHeight="1" x14ac:dyDescent="0.2">
      <c r="A171" s="80" t="s">
        <v>249</v>
      </c>
      <c r="B171" s="81">
        <v>8400000000</v>
      </c>
      <c r="C171" s="79"/>
      <c r="D171" s="75">
        <f t="shared" ref="D171:F175" si="83">D172</f>
        <v>2151.1</v>
      </c>
      <c r="E171" s="75">
        <f t="shared" si="83"/>
        <v>2200.5439499999998</v>
      </c>
      <c r="F171" s="75">
        <f t="shared" si="83"/>
        <v>4351.6439499999997</v>
      </c>
    </row>
    <row r="172" spans="1:6" ht="21" customHeight="1" x14ac:dyDescent="0.2">
      <c r="A172" s="45" t="s">
        <v>123</v>
      </c>
      <c r="B172" s="51">
        <v>8410000000</v>
      </c>
      <c r="C172" s="49"/>
      <c r="D172" s="50">
        <f t="shared" si="83"/>
        <v>2151.1</v>
      </c>
      <c r="E172" s="50">
        <f t="shared" si="83"/>
        <v>2200.5439499999998</v>
      </c>
      <c r="F172" s="50">
        <f t="shared" si="83"/>
        <v>4351.6439499999997</v>
      </c>
    </row>
    <row r="173" spans="1:6" ht="22.5" x14ac:dyDescent="0.2">
      <c r="A173" s="45" t="s">
        <v>124</v>
      </c>
      <c r="B173" s="51">
        <v>8410100000</v>
      </c>
      <c r="C173" s="49"/>
      <c r="D173" s="50">
        <f t="shared" si="83"/>
        <v>2151.1</v>
      </c>
      <c r="E173" s="50">
        <f t="shared" si="83"/>
        <v>2200.5439499999998</v>
      </c>
      <c r="F173" s="50">
        <f t="shared" si="83"/>
        <v>4351.6439499999997</v>
      </c>
    </row>
    <row r="174" spans="1:6" ht="22.5" x14ac:dyDescent="0.2">
      <c r="A174" s="45" t="s">
        <v>66</v>
      </c>
      <c r="B174" s="51">
        <v>8410199990</v>
      </c>
      <c r="C174" s="49"/>
      <c r="D174" s="50">
        <f t="shared" si="83"/>
        <v>2151.1</v>
      </c>
      <c r="E174" s="50">
        <f t="shared" si="83"/>
        <v>2200.5439499999998</v>
      </c>
      <c r="F174" s="50">
        <f t="shared" si="83"/>
        <v>4351.6439499999997</v>
      </c>
    </row>
    <row r="175" spans="1:6" ht="22.5" x14ac:dyDescent="0.2">
      <c r="A175" s="45" t="s">
        <v>86</v>
      </c>
      <c r="B175" s="51">
        <v>8410199990</v>
      </c>
      <c r="C175" s="49">
        <v>200</v>
      </c>
      <c r="D175" s="50">
        <f t="shared" si="83"/>
        <v>2151.1</v>
      </c>
      <c r="E175" s="50">
        <f t="shared" si="83"/>
        <v>2200.5439499999998</v>
      </c>
      <c r="F175" s="50">
        <f t="shared" si="83"/>
        <v>4351.6439499999997</v>
      </c>
    </row>
    <row r="176" spans="1:6" ht="22.5" x14ac:dyDescent="0.2">
      <c r="A176" s="45" t="s">
        <v>45</v>
      </c>
      <c r="B176" s="51">
        <v>8410199990</v>
      </c>
      <c r="C176" s="49">
        <v>240</v>
      </c>
      <c r="D176" s="50">
        <f>'расходы по структуре 2021 '!G150</f>
        <v>2151.1</v>
      </c>
      <c r="E176" s="50">
        <f>'расходы по структуре 2021 '!H150</f>
        <v>2200.5439499999998</v>
      </c>
      <c r="F176" s="50">
        <f>'расходы по структуре 2021 '!I150</f>
        <v>4351.6439499999997</v>
      </c>
    </row>
    <row r="177" spans="1:6" x14ac:dyDescent="0.2">
      <c r="A177" s="96" t="s">
        <v>81</v>
      </c>
      <c r="B177" s="97"/>
      <c r="C177" s="98"/>
      <c r="D177" s="99">
        <f>+D131+D22+D70+D98+D110+D154+D171+D41+D33+D8+D122</f>
        <v>34081.087999999996</v>
      </c>
      <c r="E177" s="99">
        <f t="shared" ref="E177:F177" si="84">+E131+E22+E70+E98+E110+E154+E171+E41+E33+E8+E122</f>
        <v>3109.1439499999997</v>
      </c>
      <c r="F177" s="99">
        <f t="shared" si="84"/>
        <v>37190.231950000001</v>
      </c>
    </row>
    <row r="179" spans="1:6" x14ac:dyDescent="0.2">
      <c r="D179" s="91"/>
    </row>
    <row r="180" spans="1:6" x14ac:dyDescent="0.2">
      <c r="D180" s="90"/>
    </row>
    <row r="181" spans="1:6" x14ac:dyDescent="0.2">
      <c r="D181" s="90"/>
    </row>
    <row r="182" spans="1:6" x14ac:dyDescent="0.2">
      <c r="D182" s="91"/>
    </row>
    <row r="183" spans="1:6" x14ac:dyDescent="0.2">
      <c r="D183" s="90"/>
    </row>
  </sheetData>
  <autoFilter ref="A7:D177"/>
  <mergeCells count="4">
    <mergeCell ref="C3:D3"/>
    <mergeCell ref="E1:F1"/>
    <mergeCell ref="E3:F3"/>
    <mergeCell ref="A4:F5"/>
  </mergeCells>
  <pageMargins left="0" right="0" top="0" bottom="0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0" workbookViewId="0">
      <selection activeCell="J22" sqref="J22"/>
    </sheetView>
  </sheetViews>
  <sheetFormatPr defaultRowHeight="15" x14ac:dyDescent="0.25"/>
  <cols>
    <col min="1" max="1" width="52.5703125" customWidth="1"/>
    <col min="2" max="2" width="8.42578125" customWidth="1"/>
    <col min="4" max="4" width="16.140625" customWidth="1"/>
    <col min="5" max="5" width="11.7109375" customWidth="1"/>
    <col min="6" max="6" width="16.5703125" customWidth="1"/>
  </cols>
  <sheetData>
    <row r="1" spans="1:6" ht="70.5" customHeight="1" x14ac:dyDescent="0.25">
      <c r="A1" s="129"/>
      <c r="B1" s="130"/>
      <c r="C1" s="130"/>
      <c r="D1" s="130"/>
      <c r="E1" s="162" t="s">
        <v>300</v>
      </c>
      <c r="F1" s="162"/>
    </row>
    <row r="2" spans="1:6" x14ac:dyDescent="0.25">
      <c r="A2" s="129"/>
      <c r="B2" s="130"/>
      <c r="C2" s="130"/>
      <c r="D2" s="130"/>
      <c r="E2" s="131"/>
      <c r="F2" s="129"/>
    </row>
    <row r="3" spans="1:6" ht="64.5" customHeight="1" x14ac:dyDescent="0.25">
      <c r="A3" s="129"/>
      <c r="B3" s="132"/>
      <c r="C3" s="132"/>
      <c r="D3" s="131"/>
      <c r="E3" s="163" t="s">
        <v>287</v>
      </c>
      <c r="F3" s="163"/>
    </row>
    <row r="4" spans="1:6" x14ac:dyDescent="0.25">
      <c r="A4" s="129"/>
      <c r="B4" s="130"/>
      <c r="C4" s="130"/>
      <c r="D4" s="130"/>
      <c r="E4" s="129"/>
      <c r="F4" s="129"/>
    </row>
    <row r="5" spans="1:6" ht="38.25" customHeight="1" x14ac:dyDescent="0.25">
      <c r="A5" s="164" t="s">
        <v>297</v>
      </c>
      <c r="B5" s="164"/>
      <c r="C5" s="164"/>
      <c r="D5" s="164"/>
      <c r="E5" s="164"/>
      <c r="F5" s="164"/>
    </row>
    <row r="6" spans="1:6" x14ac:dyDescent="0.25">
      <c r="A6" s="129"/>
      <c r="B6" s="130"/>
      <c r="C6" s="130"/>
      <c r="D6" s="130"/>
      <c r="E6" s="129"/>
      <c r="F6" s="129"/>
    </row>
    <row r="7" spans="1:6" x14ac:dyDescent="0.25">
      <c r="A7" s="129"/>
      <c r="B7" s="130"/>
      <c r="C7" s="130"/>
      <c r="D7" s="130" t="s">
        <v>203</v>
      </c>
      <c r="E7" s="129"/>
      <c r="F7" s="129"/>
    </row>
    <row r="8" spans="1:6" ht="101.25" customHeight="1" x14ac:dyDescent="0.25">
      <c r="A8" s="133" t="s">
        <v>0</v>
      </c>
      <c r="B8" s="133" t="s">
        <v>1</v>
      </c>
      <c r="C8" s="133" t="s">
        <v>2</v>
      </c>
      <c r="D8" s="127" t="s">
        <v>291</v>
      </c>
      <c r="E8" s="128" t="s">
        <v>292</v>
      </c>
      <c r="F8" s="128" t="s">
        <v>293</v>
      </c>
    </row>
    <row r="9" spans="1:6" x14ac:dyDescent="0.25">
      <c r="A9" s="55" t="s">
        <v>5</v>
      </c>
      <c r="B9" s="56">
        <v>1</v>
      </c>
      <c r="C9" s="56">
        <v>0</v>
      </c>
      <c r="D9" s="57">
        <f>D10+D11+D12+D13+D14</f>
        <v>19527.099999999999</v>
      </c>
      <c r="E9" s="57">
        <f t="shared" ref="E9:F9" si="0">E10+E11+E12+E13+E14</f>
        <v>700</v>
      </c>
      <c r="F9" s="57">
        <f t="shared" si="0"/>
        <v>20227.099999999999</v>
      </c>
    </row>
    <row r="10" spans="1:6" ht="30" customHeight="1" x14ac:dyDescent="0.25">
      <c r="A10" s="55" t="s">
        <v>6</v>
      </c>
      <c r="B10" s="56">
        <v>1</v>
      </c>
      <c r="C10" s="56">
        <v>2</v>
      </c>
      <c r="D10" s="57">
        <f>'расходы по структуре 2021 '!G11</f>
        <v>2361</v>
      </c>
      <c r="E10" s="57">
        <f>'расходы по структуре 2021 '!H11</f>
        <v>0</v>
      </c>
      <c r="F10" s="57">
        <f>'расходы по структуре 2021 '!I11</f>
        <v>2361</v>
      </c>
    </row>
    <row r="11" spans="1:6" ht="33" customHeight="1" x14ac:dyDescent="0.25">
      <c r="A11" s="55" t="s">
        <v>7</v>
      </c>
      <c r="B11" s="56">
        <v>1</v>
      </c>
      <c r="C11" s="56">
        <v>4</v>
      </c>
      <c r="D11" s="57">
        <f>'расходы по структуре 2021 '!G20</f>
        <v>12611.5</v>
      </c>
      <c r="E11" s="57">
        <f>'расходы по структуре 2021 '!H20</f>
        <v>0</v>
      </c>
      <c r="F11" s="57">
        <f>'расходы по структуре 2021 '!I20</f>
        <v>12611.5</v>
      </c>
    </row>
    <row r="12" spans="1:6" ht="27" customHeight="1" x14ac:dyDescent="0.25">
      <c r="A12" s="45" t="s">
        <v>73</v>
      </c>
      <c r="B12" s="56">
        <v>1</v>
      </c>
      <c r="C12" s="56">
        <v>6</v>
      </c>
      <c r="D12" s="57">
        <f>'расходы по структуре 2021 '!G27</f>
        <v>36.400000000000006</v>
      </c>
      <c r="E12" s="57">
        <f>'расходы по структуре 2021 '!H27</f>
        <v>0</v>
      </c>
      <c r="F12" s="57">
        <f>'расходы по структуре 2021 '!I27</f>
        <v>36.400000000000006</v>
      </c>
    </row>
    <row r="13" spans="1:6" x14ac:dyDescent="0.25">
      <c r="A13" s="55" t="s">
        <v>8</v>
      </c>
      <c r="B13" s="56">
        <v>1</v>
      </c>
      <c r="C13" s="56">
        <v>11</v>
      </c>
      <c r="D13" s="57">
        <f>'расходы по структуре 2021 '!G40</f>
        <v>50</v>
      </c>
      <c r="E13" s="57">
        <f>'расходы по структуре 2021 '!H40</f>
        <v>0</v>
      </c>
      <c r="F13" s="57">
        <f>'расходы по структуре 2021 '!I40</f>
        <v>50</v>
      </c>
    </row>
    <row r="14" spans="1:6" x14ac:dyDescent="0.25">
      <c r="A14" s="55" t="s">
        <v>9</v>
      </c>
      <c r="B14" s="56">
        <v>1</v>
      </c>
      <c r="C14" s="56">
        <v>13</v>
      </c>
      <c r="D14" s="57">
        <f>'расходы по структуре 2021 '!G44</f>
        <v>4468.2</v>
      </c>
      <c r="E14" s="57">
        <f>'расходы по структуре 2021 '!H44</f>
        <v>700</v>
      </c>
      <c r="F14" s="57">
        <f>'расходы по структуре 2021 '!I44</f>
        <v>5168.2</v>
      </c>
    </row>
    <row r="15" spans="1:6" x14ac:dyDescent="0.25">
      <c r="A15" s="55" t="s">
        <v>10</v>
      </c>
      <c r="B15" s="56">
        <v>2</v>
      </c>
      <c r="C15" s="56">
        <v>0</v>
      </c>
      <c r="D15" s="57">
        <f>D16</f>
        <v>466.4</v>
      </c>
      <c r="E15" s="57">
        <f t="shared" ref="E15:F15" si="1">E16</f>
        <v>0</v>
      </c>
      <c r="F15" s="57">
        <f t="shared" si="1"/>
        <v>466.4</v>
      </c>
    </row>
    <row r="16" spans="1:6" x14ac:dyDescent="0.25">
      <c r="A16" s="55" t="s">
        <v>11</v>
      </c>
      <c r="B16" s="56">
        <v>2</v>
      </c>
      <c r="C16" s="56">
        <v>3</v>
      </c>
      <c r="D16" s="57">
        <f>'расходы по структуре 2021 '!G99</f>
        <v>466.4</v>
      </c>
      <c r="E16" s="57">
        <f>'расходы по структуре 2021 '!H99</f>
        <v>0</v>
      </c>
      <c r="F16" s="57">
        <f>'расходы по структуре 2021 '!I99</f>
        <v>466.4</v>
      </c>
    </row>
    <row r="17" spans="1:6" ht="16.5" customHeight="1" x14ac:dyDescent="0.25">
      <c r="A17" s="55" t="s">
        <v>12</v>
      </c>
      <c r="B17" s="56">
        <v>3</v>
      </c>
      <c r="C17" s="56">
        <v>0</v>
      </c>
      <c r="D17" s="57">
        <f>D18+D19+D20</f>
        <v>60.3</v>
      </c>
      <c r="E17" s="57">
        <f t="shared" ref="E17:F17" si="2">E18+E19+E20</f>
        <v>0</v>
      </c>
      <c r="F17" s="57">
        <f t="shared" si="2"/>
        <v>60.3</v>
      </c>
    </row>
    <row r="18" spans="1:6" x14ac:dyDescent="0.25">
      <c r="A18" s="55" t="s">
        <v>13</v>
      </c>
      <c r="B18" s="56">
        <v>3</v>
      </c>
      <c r="C18" s="56">
        <v>4</v>
      </c>
      <c r="D18" s="57">
        <f>'расходы по структуре 2021 '!G111</f>
        <v>27</v>
      </c>
      <c r="E18" s="57">
        <f>'расходы по структуре 2021 '!H111</f>
        <v>0</v>
      </c>
      <c r="F18" s="57">
        <f>'расходы по структуре 2021 '!I111</f>
        <v>27</v>
      </c>
    </row>
    <row r="19" spans="1:6" x14ac:dyDescent="0.25">
      <c r="A19" s="55" t="s">
        <v>285</v>
      </c>
      <c r="B19" s="56">
        <v>3</v>
      </c>
      <c r="C19" s="56">
        <v>9</v>
      </c>
      <c r="D19" s="57">
        <f>'расходы по структуре 2021 '!G117</f>
        <v>2</v>
      </c>
      <c r="E19" s="57">
        <f>'расходы по структуре 2021 '!H119</f>
        <v>0</v>
      </c>
      <c r="F19" s="57">
        <f>'расходы по структуре 2021 '!I117</f>
        <v>2</v>
      </c>
    </row>
    <row r="20" spans="1:6" ht="22.5" x14ac:dyDescent="0.25">
      <c r="A20" s="45" t="s">
        <v>68</v>
      </c>
      <c r="B20" s="56">
        <v>3</v>
      </c>
      <c r="C20" s="56">
        <v>14</v>
      </c>
      <c r="D20" s="57">
        <f>'расходы по структуре 2021 '!G133</f>
        <v>31.3</v>
      </c>
      <c r="E20" s="57">
        <f>'расходы по структуре 2021 '!H133</f>
        <v>0</v>
      </c>
      <c r="F20" s="57">
        <f>'расходы по структуре 2021 '!I133</f>
        <v>31.3</v>
      </c>
    </row>
    <row r="21" spans="1:6" x14ac:dyDescent="0.25">
      <c r="A21" s="55" t="s">
        <v>14</v>
      </c>
      <c r="B21" s="56">
        <v>4</v>
      </c>
      <c r="C21" s="56">
        <v>0</v>
      </c>
      <c r="D21" s="57">
        <f>D22+D23+D24</f>
        <v>2572.6</v>
      </c>
      <c r="E21" s="57">
        <f t="shared" ref="E21:F21" si="3">E22+E23+E24</f>
        <v>2200.5439499999998</v>
      </c>
      <c r="F21" s="57">
        <f t="shared" si="3"/>
        <v>4773.1439499999997</v>
      </c>
    </row>
    <row r="22" spans="1:6" x14ac:dyDescent="0.25">
      <c r="A22" s="55" t="s">
        <v>125</v>
      </c>
      <c r="B22" s="56">
        <v>4</v>
      </c>
      <c r="C22" s="56">
        <v>9</v>
      </c>
      <c r="D22" s="57">
        <f>'расходы по структуре 2021 '!G146</f>
        <v>2151.1</v>
      </c>
      <c r="E22" s="57">
        <f>'расходы по структуре 2021 '!H146</f>
        <v>2200.5439499999998</v>
      </c>
      <c r="F22" s="57">
        <f>'расходы по структуре 2021 '!I146</f>
        <v>4351.6439499999997</v>
      </c>
    </row>
    <row r="23" spans="1:6" x14ac:dyDescent="0.25">
      <c r="A23" s="55" t="s">
        <v>15</v>
      </c>
      <c r="B23" s="56">
        <v>4</v>
      </c>
      <c r="C23" s="56">
        <v>10</v>
      </c>
      <c r="D23" s="57">
        <f>'расходы по структуре 2021 '!G154</f>
        <v>414.2</v>
      </c>
      <c r="E23" s="57">
        <f>'расходы по структуре 2021 '!H154</f>
        <v>0</v>
      </c>
      <c r="F23" s="57">
        <f>'расходы по структуре 2021 '!I154</f>
        <v>414.2</v>
      </c>
    </row>
    <row r="24" spans="1:6" x14ac:dyDescent="0.25">
      <c r="A24" s="55" t="s">
        <v>127</v>
      </c>
      <c r="B24" s="56">
        <v>4</v>
      </c>
      <c r="C24" s="56">
        <v>12</v>
      </c>
      <c r="D24" s="57">
        <f>'расходы по структуре 2021 '!G161</f>
        <v>7.3</v>
      </c>
      <c r="E24" s="57">
        <f>'расходы по структуре 2021 '!H161</f>
        <v>0</v>
      </c>
      <c r="F24" s="57">
        <f>'расходы по структуре 2021 '!I161</f>
        <v>7.3</v>
      </c>
    </row>
    <row r="25" spans="1:6" x14ac:dyDescent="0.25">
      <c r="A25" s="55" t="s">
        <v>16</v>
      </c>
      <c r="B25" s="56">
        <v>5</v>
      </c>
      <c r="C25" s="56">
        <v>0</v>
      </c>
      <c r="D25" s="57">
        <f>D26+D27+D28+D29</f>
        <v>3377.3</v>
      </c>
      <c r="E25" s="57">
        <f t="shared" ref="E25:F25" si="4">E26+E27+E28+E29</f>
        <v>0</v>
      </c>
      <c r="F25" s="57">
        <f t="shared" si="4"/>
        <v>3377.3</v>
      </c>
    </row>
    <row r="26" spans="1:6" x14ac:dyDescent="0.25">
      <c r="A26" s="55" t="s">
        <v>40</v>
      </c>
      <c r="B26" s="56">
        <v>5</v>
      </c>
      <c r="C26" s="56">
        <v>1</v>
      </c>
      <c r="D26" s="57">
        <f>'расходы по структуре 2021 '!G168</f>
        <v>238.6</v>
      </c>
      <c r="E26" s="57">
        <f>'расходы по структуре 2021 '!H168</f>
        <v>0</v>
      </c>
      <c r="F26" s="57">
        <f>'расходы по структуре 2021 '!I168</f>
        <v>238.6</v>
      </c>
    </row>
    <row r="27" spans="1:6" x14ac:dyDescent="0.25">
      <c r="A27" s="55" t="s">
        <v>30</v>
      </c>
      <c r="B27" s="56">
        <v>5</v>
      </c>
      <c r="C27" s="56">
        <v>2</v>
      </c>
      <c r="D27" s="57">
        <f>'расходы по структуре 2021 '!G176</f>
        <v>2272.3000000000002</v>
      </c>
      <c r="E27" s="57">
        <f>'расходы по структуре 2021 '!H176</f>
        <v>0</v>
      </c>
      <c r="F27" s="57">
        <f>'расходы по структуре 2021 '!I176</f>
        <v>2272.3000000000002</v>
      </c>
    </row>
    <row r="28" spans="1:6" x14ac:dyDescent="0.25">
      <c r="A28" s="55" t="s">
        <v>17</v>
      </c>
      <c r="B28" s="56">
        <v>5</v>
      </c>
      <c r="C28" s="56">
        <v>3</v>
      </c>
      <c r="D28" s="57">
        <f>'расходы по структуре 2021 '!G189</f>
        <v>666.4</v>
      </c>
      <c r="E28" s="57">
        <f>'расходы по структуре 2021 '!H189</f>
        <v>0</v>
      </c>
      <c r="F28" s="57">
        <f>'расходы по структуре 2021 '!I189</f>
        <v>666.4</v>
      </c>
    </row>
    <row r="29" spans="1:6" ht="14.25" customHeight="1" x14ac:dyDescent="0.25">
      <c r="A29" s="55" t="s">
        <v>280</v>
      </c>
      <c r="B29" s="56">
        <v>5</v>
      </c>
      <c r="C29" s="56">
        <v>5</v>
      </c>
      <c r="D29" s="57">
        <f>'расходы по структуре 2021 '!G221</f>
        <v>200</v>
      </c>
      <c r="E29" s="57">
        <f>'расходы по структуре 2021 '!H221</f>
        <v>0</v>
      </c>
      <c r="F29" s="57">
        <f>'расходы по структуре 2021 '!I221</f>
        <v>200</v>
      </c>
    </row>
    <row r="30" spans="1:6" x14ac:dyDescent="0.25">
      <c r="A30" s="55" t="s">
        <v>273</v>
      </c>
      <c r="B30" s="56">
        <v>6</v>
      </c>
      <c r="C30" s="56">
        <v>0</v>
      </c>
      <c r="D30" s="57">
        <f>D31</f>
        <v>1.5</v>
      </c>
      <c r="E30" s="57">
        <f t="shared" ref="E30:F30" si="5">E31</f>
        <v>208.6</v>
      </c>
      <c r="F30" s="57">
        <f t="shared" si="5"/>
        <v>210.1</v>
      </c>
    </row>
    <row r="31" spans="1:6" x14ac:dyDescent="0.25">
      <c r="A31" s="55" t="s">
        <v>212</v>
      </c>
      <c r="B31" s="56">
        <v>6</v>
      </c>
      <c r="C31" s="56">
        <v>5</v>
      </c>
      <c r="D31" s="57">
        <f>'расходы по структуре 2021 '!G227</f>
        <v>1.5</v>
      </c>
      <c r="E31" s="57">
        <f>'расходы по структуре 2021 '!H227</f>
        <v>208.6</v>
      </c>
      <c r="F31" s="57">
        <f>'расходы по структуре 2021 '!I227</f>
        <v>210.1</v>
      </c>
    </row>
    <row r="32" spans="1:6" x14ac:dyDescent="0.25">
      <c r="A32" s="55" t="s">
        <v>32</v>
      </c>
      <c r="B32" s="56">
        <v>8</v>
      </c>
      <c r="C32" s="56">
        <v>0</v>
      </c>
      <c r="D32" s="57">
        <f>D33</f>
        <v>1280.4000000000001</v>
      </c>
      <c r="E32" s="57">
        <f t="shared" ref="E32:F32" si="6">E33</f>
        <v>0</v>
      </c>
      <c r="F32" s="57">
        <f t="shared" si="6"/>
        <v>1280.4000000000001</v>
      </c>
    </row>
    <row r="33" spans="1:6" x14ac:dyDescent="0.25">
      <c r="A33" s="55" t="s">
        <v>18</v>
      </c>
      <c r="B33" s="56">
        <v>8</v>
      </c>
      <c r="C33" s="56">
        <v>1</v>
      </c>
      <c r="D33" s="57">
        <f>'расходы по структуре 2021 '!G239</f>
        <v>1280.4000000000001</v>
      </c>
      <c r="E33" s="57">
        <f>'расходы по структуре 2021 '!H239</f>
        <v>0</v>
      </c>
      <c r="F33" s="57">
        <f>'расходы по структуре 2021 '!I239</f>
        <v>1280.4000000000001</v>
      </c>
    </row>
    <row r="34" spans="1:6" x14ac:dyDescent="0.25">
      <c r="A34" s="55" t="s">
        <v>33</v>
      </c>
      <c r="B34" s="56">
        <v>11</v>
      </c>
      <c r="C34" s="56">
        <v>0</v>
      </c>
      <c r="D34" s="57">
        <f>D35</f>
        <v>6795.5</v>
      </c>
      <c r="E34" s="57">
        <f t="shared" ref="E34:F34" si="7">E35</f>
        <v>0</v>
      </c>
      <c r="F34" s="57">
        <f t="shared" si="7"/>
        <v>6795.5</v>
      </c>
    </row>
    <row r="35" spans="1:6" x14ac:dyDescent="0.25">
      <c r="A35" s="55" t="s">
        <v>19</v>
      </c>
      <c r="B35" s="56">
        <v>11</v>
      </c>
      <c r="C35" s="56">
        <v>1</v>
      </c>
      <c r="D35" s="57">
        <f>'расходы по структуре 2021 '!G269</f>
        <v>6795.5</v>
      </c>
      <c r="E35" s="57">
        <f>'расходы по структуре 2021 '!H269</f>
        <v>0</v>
      </c>
      <c r="F35" s="57">
        <f>'расходы по структуре 2021 '!I269</f>
        <v>6795.5</v>
      </c>
    </row>
    <row r="36" spans="1:6" x14ac:dyDescent="0.25">
      <c r="A36" s="134"/>
      <c r="B36" s="135"/>
      <c r="C36" s="136" t="s">
        <v>90</v>
      </c>
      <c r="D36" s="137">
        <f>D34+D32+D30+D25+D21+D17+D15+D9</f>
        <v>34081.1</v>
      </c>
      <c r="E36" s="137">
        <f t="shared" ref="E36:F36" si="8">E34+E32+E30+E25+E21+E17+E15+E9</f>
        <v>3109.1439499999997</v>
      </c>
      <c r="F36" s="137">
        <f t="shared" si="8"/>
        <v>37190.243950000004</v>
      </c>
    </row>
  </sheetData>
  <mergeCells count="3">
    <mergeCell ref="E1:F1"/>
    <mergeCell ref="E3:F3"/>
    <mergeCell ref="A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8"/>
  <sheetViews>
    <sheetView topLeftCell="A262" zoomScaleNormal="100" workbookViewId="0">
      <selection activeCell="H1" sqref="H1:I1"/>
    </sheetView>
  </sheetViews>
  <sheetFormatPr defaultRowHeight="11.25" x14ac:dyDescent="0.2"/>
  <cols>
    <col min="1" max="1" width="50.42578125" style="3" customWidth="1"/>
    <col min="2" max="2" width="9.42578125" style="3" customWidth="1"/>
    <col min="3" max="3" width="5.42578125" style="4" customWidth="1"/>
    <col min="4" max="4" width="5.28515625" style="4" customWidth="1"/>
    <col min="5" max="5" width="10.5703125" style="5" customWidth="1"/>
    <col min="6" max="6" width="7.140625" style="6" customWidth="1"/>
    <col min="7" max="7" width="19" style="4" customWidth="1"/>
    <col min="8" max="8" width="12.28515625" style="6" customWidth="1"/>
    <col min="9" max="9" width="11.7109375" style="6" customWidth="1"/>
    <col min="10" max="16384" width="9.140625" style="6"/>
  </cols>
  <sheetData>
    <row r="1" spans="1:9" s="118" customFormat="1" ht="51" customHeight="1" x14ac:dyDescent="0.2">
      <c r="A1" s="3"/>
      <c r="B1" s="3"/>
      <c r="C1" s="4"/>
      <c r="D1" s="4"/>
      <c r="E1" s="5"/>
      <c r="G1" s="4"/>
      <c r="H1" s="159" t="s">
        <v>301</v>
      </c>
      <c r="I1" s="159"/>
    </row>
    <row r="2" spans="1:9" s="118" customFormat="1" x14ac:dyDescent="0.2">
      <c r="A2" s="3"/>
      <c r="B2" s="3"/>
      <c r="C2" s="4"/>
      <c r="D2" s="4"/>
      <c r="E2" s="5"/>
      <c r="G2" s="4"/>
    </row>
    <row r="3" spans="1:9" ht="44.25" customHeight="1" x14ac:dyDescent="0.2">
      <c r="G3" s="6"/>
      <c r="H3" s="159" t="s">
        <v>288</v>
      </c>
      <c r="I3" s="159"/>
    </row>
    <row r="4" spans="1:9" ht="22.5" customHeight="1" x14ac:dyDescent="0.2">
      <c r="A4" s="160" t="s">
        <v>246</v>
      </c>
      <c r="B4" s="160"/>
      <c r="C4" s="160"/>
      <c r="D4" s="160"/>
      <c r="E4" s="160"/>
      <c r="F4" s="160"/>
      <c r="G4" s="160"/>
    </row>
    <row r="5" spans="1:9" ht="21" customHeight="1" x14ac:dyDescent="0.2"/>
    <row r="6" spans="1:9" x14ac:dyDescent="0.2">
      <c r="G6" s="4" t="s">
        <v>203</v>
      </c>
    </row>
    <row r="7" spans="1:9" ht="81" customHeight="1" x14ac:dyDescent="0.2">
      <c r="A7" s="32" t="s">
        <v>0</v>
      </c>
      <c r="B7" s="32" t="s">
        <v>202</v>
      </c>
      <c r="C7" s="32" t="s">
        <v>1</v>
      </c>
      <c r="D7" s="32" t="s">
        <v>2</v>
      </c>
      <c r="E7" s="33" t="s">
        <v>3</v>
      </c>
      <c r="F7" s="32" t="s">
        <v>4</v>
      </c>
      <c r="G7" s="112" t="s">
        <v>291</v>
      </c>
      <c r="H7" s="113" t="s">
        <v>292</v>
      </c>
      <c r="I7" s="113" t="s">
        <v>293</v>
      </c>
    </row>
    <row r="8" spans="1:9" s="22" customFormat="1" ht="22.5" customHeight="1" x14ac:dyDescent="0.2">
      <c r="A8" s="23" t="s">
        <v>5</v>
      </c>
      <c r="B8" s="24">
        <v>650</v>
      </c>
      <c r="C8" s="25">
        <v>1</v>
      </c>
      <c r="D8" s="25">
        <v>0</v>
      </c>
      <c r="E8" s="26" t="s">
        <v>43</v>
      </c>
      <c r="F8" s="27" t="s">
        <v>43</v>
      </c>
      <c r="G8" s="28">
        <f>G9+G18+G27+G38+G44</f>
        <v>19527.099999999999</v>
      </c>
      <c r="H8" s="28">
        <f t="shared" ref="H8:I8" si="0">H9+H18+H27+H38+H44</f>
        <v>700</v>
      </c>
      <c r="I8" s="28">
        <f t="shared" si="0"/>
        <v>20227.099999999999</v>
      </c>
    </row>
    <row r="9" spans="1:9" ht="30.75" customHeight="1" x14ac:dyDescent="0.2">
      <c r="A9" s="20" t="s">
        <v>6</v>
      </c>
      <c r="B9" s="59">
        <v>650</v>
      </c>
      <c r="C9" s="29">
        <v>1</v>
      </c>
      <c r="D9" s="29">
        <v>2</v>
      </c>
      <c r="E9" s="18" t="s">
        <v>43</v>
      </c>
      <c r="F9" s="30" t="s">
        <v>43</v>
      </c>
      <c r="G9" s="17">
        <f t="shared" ref="G9:I13" si="1">G10</f>
        <v>2361</v>
      </c>
      <c r="H9" s="17">
        <f t="shared" si="1"/>
        <v>0</v>
      </c>
      <c r="I9" s="17">
        <f t="shared" si="1"/>
        <v>2361</v>
      </c>
    </row>
    <row r="10" spans="1:9" ht="26.25" customHeight="1" x14ac:dyDescent="0.2">
      <c r="A10" s="53" t="s">
        <v>251</v>
      </c>
      <c r="B10" s="46">
        <v>650</v>
      </c>
      <c r="C10" s="47">
        <v>1</v>
      </c>
      <c r="D10" s="47">
        <v>2</v>
      </c>
      <c r="E10" s="48" t="s">
        <v>133</v>
      </c>
      <c r="F10" s="49" t="s">
        <v>43</v>
      </c>
      <c r="G10" s="50">
        <f t="shared" si="1"/>
        <v>2361</v>
      </c>
      <c r="H10" s="50">
        <f>I10-G10</f>
        <v>0</v>
      </c>
      <c r="I10" s="50">
        <f t="shared" si="1"/>
        <v>2361</v>
      </c>
    </row>
    <row r="11" spans="1:9" ht="40.5" customHeight="1" x14ac:dyDescent="0.2">
      <c r="A11" s="53" t="s">
        <v>83</v>
      </c>
      <c r="B11" s="46">
        <v>650</v>
      </c>
      <c r="C11" s="47">
        <v>1</v>
      </c>
      <c r="D11" s="47">
        <v>2</v>
      </c>
      <c r="E11" s="48" t="s">
        <v>157</v>
      </c>
      <c r="F11" s="49"/>
      <c r="G11" s="50">
        <f t="shared" si="1"/>
        <v>2361</v>
      </c>
      <c r="H11" s="50">
        <f t="shared" ref="H11:H74" si="2">I11-G11</f>
        <v>0</v>
      </c>
      <c r="I11" s="50">
        <f t="shared" si="1"/>
        <v>2361</v>
      </c>
    </row>
    <row r="12" spans="1:9" ht="19.5" customHeight="1" x14ac:dyDescent="0.2">
      <c r="A12" s="53" t="s">
        <v>63</v>
      </c>
      <c r="B12" s="46">
        <v>650</v>
      </c>
      <c r="C12" s="47">
        <v>1</v>
      </c>
      <c r="D12" s="47">
        <v>2</v>
      </c>
      <c r="E12" s="48" t="s">
        <v>134</v>
      </c>
      <c r="F12" s="49" t="s">
        <v>43</v>
      </c>
      <c r="G12" s="50">
        <f t="shared" si="1"/>
        <v>2361</v>
      </c>
      <c r="H12" s="50">
        <f t="shared" si="2"/>
        <v>0</v>
      </c>
      <c r="I12" s="50">
        <f t="shared" si="1"/>
        <v>2361</v>
      </c>
    </row>
    <row r="13" spans="1:9" ht="48.75" customHeight="1" x14ac:dyDescent="0.2">
      <c r="A13" s="45" t="s">
        <v>47</v>
      </c>
      <c r="B13" s="46">
        <v>650</v>
      </c>
      <c r="C13" s="47">
        <v>1</v>
      </c>
      <c r="D13" s="47">
        <v>2</v>
      </c>
      <c r="E13" s="48" t="s">
        <v>134</v>
      </c>
      <c r="F13" s="49" t="s">
        <v>48</v>
      </c>
      <c r="G13" s="50">
        <f t="shared" si="1"/>
        <v>2361</v>
      </c>
      <c r="H13" s="50">
        <f t="shared" si="2"/>
        <v>0</v>
      </c>
      <c r="I13" s="50">
        <f t="shared" si="1"/>
        <v>2361</v>
      </c>
    </row>
    <row r="14" spans="1:9" ht="25.5" customHeight="1" x14ac:dyDescent="0.2">
      <c r="A14" s="45" t="s">
        <v>51</v>
      </c>
      <c r="B14" s="46">
        <v>650</v>
      </c>
      <c r="C14" s="47">
        <v>1</v>
      </c>
      <c r="D14" s="47">
        <v>2</v>
      </c>
      <c r="E14" s="48" t="s">
        <v>134</v>
      </c>
      <c r="F14" s="49" t="s">
        <v>52</v>
      </c>
      <c r="G14" s="50">
        <f>G15+G17+G16</f>
        <v>2361</v>
      </c>
      <c r="H14" s="50">
        <f t="shared" si="2"/>
        <v>0</v>
      </c>
      <c r="I14" s="50">
        <f t="shared" ref="I14" si="3">I15+I17+I16</f>
        <v>2361</v>
      </c>
    </row>
    <row r="15" spans="1:9" ht="15" customHeight="1" x14ac:dyDescent="0.2">
      <c r="A15" s="45" t="s">
        <v>75</v>
      </c>
      <c r="B15" s="46">
        <v>650</v>
      </c>
      <c r="C15" s="47">
        <v>1</v>
      </c>
      <c r="D15" s="47">
        <v>2</v>
      </c>
      <c r="E15" s="48" t="s">
        <v>134</v>
      </c>
      <c r="F15" s="49">
        <v>121</v>
      </c>
      <c r="G15" s="50">
        <v>1764</v>
      </c>
      <c r="H15" s="50">
        <f t="shared" si="2"/>
        <v>0</v>
      </c>
      <c r="I15" s="50">
        <v>1764</v>
      </c>
    </row>
    <row r="16" spans="1:9" ht="33" customHeight="1" x14ac:dyDescent="0.2">
      <c r="A16" s="45" t="s">
        <v>35</v>
      </c>
      <c r="B16" s="46" t="s">
        <v>229</v>
      </c>
      <c r="C16" s="47">
        <v>1</v>
      </c>
      <c r="D16" s="47">
        <v>2</v>
      </c>
      <c r="E16" s="48" t="s">
        <v>134</v>
      </c>
      <c r="F16" s="49">
        <v>122</v>
      </c>
      <c r="G16" s="50">
        <v>126</v>
      </c>
      <c r="H16" s="50">
        <f t="shared" si="2"/>
        <v>0</v>
      </c>
      <c r="I16" s="50">
        <v>126</v>
      </c>
    </row>
    <row r="17" spans="1:9" ht="38.25" customHeight="1" x14ac:dyDescent="0.2">
      <c r="A17" s="45" t="s">
        <v>76</v>
      </c>
      <c r="B17" s="46">
        <v>650</v>
      </c>
      <c r="C17" s="47">
        <v>1</v>
      </c>
      <c r="D17" s="47">
        <v>2</v>
      </c>
      <c r="E17" s="48" t="s">
        <v>134</v>
      </c>
      <c r="F17" s="49">
        <v>129</v>
      </c>
      <c r="G17" s="50">
        <v>471</v>
      </c>
      <c r="H17" s="50">
        <f t="shared" si="2"/>
        <v>0</v>
      </c>
      <c r="I17" s="50">
        <v>471</v>
      </c>
    </row>
    <row r="18" spans="1:9" ht="39.75" customHeight="1" x14ac:dyDescent="0.2">
      <c r="A18" s="62" t="s">
        <v>7</v>
      </c>
      <c r="B18" s="59">
        <v>650</v>
      </c>
      <c r="C18" s="29">
        <v>1</v>
      </c>
      <c r="D18" s="29">
        <v>4</v>
      </c>
      <c r="E18" s="18"/>
      <c r="F18" s="30"/>
      <c r="G18" s="17">
        <f>G19</f>
        <v>12611.5</v>
      </c>
      <c r="H18" s="17">
        <f t="shared" si="2"/>
        <v>0</v>
      </c>
      <c r="I18" s="17">
        <f>I19</f>
        <v>12611.5</v>
      </c>
    </row>
    <row r="19" spans="1:9" ht="33.75" customHeight="1" x14ac:dyDescent="0.2">
      <c r="A19" s="53" t="s">
        <v>251</v>
      </c>
      <c r="B19" s="46">
        <v>650</v>
      </c>
      <c r="C19" s="47">
        <v>1</v>
      </c>
      <c r="D19" s="47">
        <v>4</v>
      </c>
      <c r="E19" s="48" t="s">
        <v>133</v>
      </c>
      <c r="F19" s="49" t="s">
        <v>43</v>
      </c>
      <c r="G19" s="50">
        <f>G20</f>
        <v>12611.5</v>
      </c>
      <c r="H19" s="50">
        <f t="shared" si="2"/>
        <v>0</v>
      </c>
      <c r="I19" s="50">
        <f>I20</f>
        <v>12611.5</v>
      </c>
    </row>
    <row r="20" spans="1:9" ht="40.5" customHeight="1" x14ac:dyDescent="0.2">
      <c r="A20" s="53" t="s">
        <v>83</v>
      </c>
      <c r="B20" s="46">
        <v>650</v>
      </c>
      <c r="C20" s="47">
        <v>1</v>
      </c>
      <c r="D20" s="47">
        <v>4</v>
      </c>
      <c r="E20" s="48" t="s">
        <v>157</v>
      </c>
      <c r="F20" s="49"/>
      <c r="G20" s="50">
        <f>G21</f>
        <v>12611.5</v>
      </c>
      <c r="H20" s="50">
        <f t="shared" si="2"/>
        <v>0</v>
      </c>
      <c r="I20" s="50">
        <f>I21</f>
        <v>12611.5</v>
      </c>
    </row>
    <row r="21" spans="1:9" ht="22.5" customHeight="1" x14ac:dyDescent="0.2">
      <c r="A21" s="53" t="s">
        <v>34</v>
      </c>
      <c r="B21" s="46">
        <v>650</v>
      </c>
      <c r="C21" s="47">
        <v>1</v>
      </c>
      <c r="D21" s="47">
        <v>4</v>
      </c>
      <c r="E21" s="48" t="s">
        <v>135</v>
      </c>
      <c r="F21" s="49" t="s">
        <v>43</v>
      </c>
      <c r="G21" s="50">
        <f>G22</f>
        <v>12611.5</v>
      </c>
      <c r="H21" s="50">
        <f t="shared" si="2"/>
        <v>0</v>
      </c>
      <c r="I21" s="50">
        <f>I22</f>
        <v>12611.5</v>
      </c>
    </row>
    <row r="22" spans="1:9" ht="45" x14ac:dyDescent="0.2">
      <c r="A22" s="45" t="s">
        <v>47</v>
      </c>
      <c r="B22" s="46">
        <v>650</v>
      </c>
      <c r="C22" s="47">
        <v>1</v>
      </c>
      <c r="D22" s="47">
        <v>4</v>
      </c>
      <c r="E22" s="48" t="s">
        <v>135</v>
      </c>
      <c r="F22" s="49" t="s">
        <v>48</v>
      </c>
      <c r="G22" s="50">
        <f>G23</f>
        <v>12611.5</v>
      </c>
      <c r="H22" s="50">
        <f t="shared" si="2"/>
        <v>0</v>
      </c>
      <c r="I22" s="50">
        <f>I23</f>
        <v>12611.5</v>
      </c>
    </row>
    <row r="23" spans="1:9" ht="24" customHeight="1" x14ac:dyDescent="0.2">
      <c r="A23" s="45" t="s">
        <v>51</v>
      </c>
      <c r="B23" s="46">
        <v>650</v>
      </c>
      <c r="C23" s="47">
        <v>1</v>
      </c>
      <c r="D23" s="47">
        <v>4</v>
      </c>
      <c r="E23" s="48" t="s">
        <v>135</v>
      </c>
      <c r="F23" s="49" t="s">
        <v>52</v>
      </c>
      <c r="G23" s="54">
        <f>G24+G25+G26</f>
        <v>12611.5</v>
      </c>
      <c r="H23" s="50">
        <f t="shared" si="2"/>
        <v>0</v>
      </c>
      <c r="I23" s="54">
        <f>I24+I25+I26</f>
        <v>12611.5</v>
      </c>
    </row>
    <row r="24" spans="1:9" ht="24" customHeight="1" x14ac:dyDescent="0.2">
      <c r="A24" s="45" t="s">
        <v>75</v>
      </c>
      <c r="B24" s="46">
        <v>650</v>
      </c>
      <c r="C24" s="47">
        <v>1</v>
      </c>
      <c r="D24" s="47">
        <v>4</v>
      </c>
      <c r="E24" s="48" t="s">
        <v>135</v>
      </c>
      <c r="F24" s="49">
        <v>121</v>
      </c>
      <c r="G24" s="54">
        <v>8550</v>
      </c>
      <c r="H24" s="50">
        <f t="shared" si="2"/>
        <v>0</v>
      </c>
      <c r="I24" s="54">
        <v>8550</v>
      </c>
    </row>
    <row r="25" spans="1:9" ht="30" customHeight="1" x14ac:dyDescent="0.2">
      <c r="A25" s="45" t="s">
        <v>35</v>
      </c>
      <c r="B25" s="46">
        <v>650</v>
      </c>
      <c r="C25" s="47">
        <v>1</v>
      </c>
      <c r="D25" s="47">
        <v>4</v>
      </c>
      <c r="E25" s="48" t="s">
        <v>135</v>
      </c>
      <c r="F25" s="49">
        <v>122</v>
      </c>
      <c r="G25" s="54">
        <v>636</v>
      </c>
      <c r="H25" s="50">
        <f t="shared" si="2"/>
        <v>0</v>
      </c>
      <c r="I25" s="54">
        <v>636</v>
      </c>
    </row>
    <row r="26" spans="1:9" ht="38.25" customHeight="1" x14ac:dyDescent="0.2">
      <c r="A26" s="45" t="s">
        <v>76</v>
      </c>
      <c r="B26" s="46">
        <v>650</v>
      </c>
      <c r="C26" s="47">
        <v>1</v>
      </c>
      <c r="D26" s="47">
        <v>4</v>
      </c>
      <c r="E26" s="48" t="s">
        <v>135</v>
      </c>
      <c r="F26" s="49">
        <v>129</v>
      </c>
      <c r="G26" s="54">
        <v>3425.5</v>
      </c>
      <c r="H26" s="50">
        <f t="shared" si="2"/>
        <v>0</v>
      </c>
      <c r="I26" s="54">
        <v>3425.5</v>
      </c>
    </row>
    <row r="27" spans="1:9" ht="38.25" customHeight="1" x14ac:dyDescent="0.2">
      <c r="A27" s="62" t="s">
        <v>73</v>
      </c>
      <c r="B27" s="59">
        <v>650</v>
      </c>
      <c r="C27" s="29">
        <v>1</v>
      </c>
      <c r="D27" s="29">
        <v>6</v>
      </c>
      <c r="E27" s="18"/>
      <c r="F27" s="30"/>
      <c r="G27" s="17">
        <f>G33+G28</f>
        <v>36.400000000000006</v>
      </c>
      <c r="H27" s="17">
        <f t="shared" si="2"/>
        <v>0</v>
      </c>
      <c r="I27" s="17">
        <f>I33+I28</f>
        <v>36.400000000000006</v>
      </c>
    </row>
    <row r="28" spans="1:9" ht="18" customHeight="1" x14ac:dyDescent="0.2">
      <c r="A28" s="53" t="s">
        <v>60</v>
      </c>
      <c r="B28" s="46">
        <v>650</v>
      </c>
      <c r="C28" s="47">
        <v>1</v>
      </c>
      <c r="D28" s="47">
        <v>6</v>
      </c>
      <c r="E28" s="48" t="s">
        <v>132</v>
      </c>
      <c r="F28" s="49"/>
      <c r="G28" s="50">
        <f>G29</f>
        <v>16.600000000000001</v>
      </c>
      <c r="H28" s="50">
        <f t="shared" si="2"/>
        <v>0</v>
      </c>
      <c r="I28" s="50">
        <f>I29</f>
        <v>16.600000000000001</v>
      </c>
    </row>
    <row r="29" spans="1:9" ht="24" customHeight="1" x14ac:dyDescent="0.2">
      <c r="A29" s="53" t="s">
        <v>198</v>
      </c>
      <c r="B29" s="46">
        <v>650</v>
      </c>
      <c r="C29" s="47">
        <v>1</v>
      </c>
      <c r="D29" s="47">
        <v>6</v>
      </c>
      <c r="E29" s="48" t="s">
        <v>137</v>
      </c>
      <c r="F29" s="49"/>
      <c r="G29" s="50">
        <f>G30</f>
        <v>16.600000000000001</v>
      </c>
      <c r="H29" s="50">
        <f t="shared" si="2"/>
        <v>0</v>
      </c>
      <c r="I29" s="50">
        <f>I30</f>
        <v>16.600000000000001</v>
      </c>
    </row>
    <row r="30" spans="1:9" ht="45" customHeight="1" x14ac:dyDescent="0.2">
      <c r="A30" s="45" t="s">
        <v>72</v>
      </c>
      <c r="B30" s="46">
        <v>650</v>
      </c>
      <c r="C30" s="47">
        <v>1</v>
      </c>
      <c r="D30" s="47">
        <v>6</v>
      </c>
      <c r="E30" s="48" t="s">
        <v>138</v>
      </c>
      <c r="F30" s="49"/>
      <c r="G30" s="50">
        <f>G31</f>
        <v>16.600000000000001</v>
      </c>
      <c r="H30" s="50">
        <f t="shared" si="2"/>
        <v>0</v>
      </c>
      <c r="I30" s="50">
        <f>I31</f>
        <v>16.600000000000001</v>
      </c>
    </row>
    <row r="31" spans="1:9" ht="11.25" customHeight="1" x14ac:dyDescent="0.2">
      <c r="A31" s="45" t="s">
        <v>59</v>
      </c>
      <c r="B31" s="46">
        <v>650</v>
      </c>
      <c r="C31" s="47">
        <v>1</v>
      </c>
      <c r="D31" s="47">
        <v>6</v>
      </c>
      <c r="E31" s="48" t="s">
        <v>138</v>
      </c>
      <c r="F31" s="49">
        <v>500</v>
      </c>
      <c r="G31" s="50">
        <f>G32</f>
        <v>16.600000000000001</v>
      </c>
      <c r="H31" s="50">
        <f t="shared" si="2"/>
        <v>0</v>
      </c>
      <c r="I31" s="50">
        <f>I32</f>
        <v>16.600000000000001</v>
      </c>
    </row>
    <row r="32" spans="1:9" ht="11.25" customHeight="1" x14ac:dyDescent="0.2">
      <c r="A32" s="45" t="s">
        <v>42</v>
      </c>
      <c r="B32" s="46">
        <v>650</v>
      </c>
      <c r="C32" s="47">
        <v>1</v>
      </c>
      <c r="D32" s="47">
        <v>6</v>
      </c>
      <c r="E32" s="48" t="s">
        <v>138</v>
      </c>
      <c r="F32" s="49">
        <v>540</v>
      </c>
      <c r="G32" s="50">
        <v>16.600000000000001</v>
      </c>
      <c r="H32" s="50">
        <f t="shared" si="2"/>
        <v>0</v>
      </c>
      <c r="I32" s="50">
        <v>16.600000000000001</v>
      </c>
    </row>
    <row r="33" spans="1:9" ht="27" customHeight="1" x14ac:dyDescent="0.2">
      <c r="A33" s="53" t="s">
        <v>251</v>
      </c>
      <c r="B33" s="46">
        <v>650</v>
      </c>
      <c r="C33" s="47">
        <v>1</v>
      </c>
      <c r="D33" s="47">
        <v>6</v>
      </c>
      <c r="E33" s="48" t="s">
        <v>133</v>
      </c>
      <c r="F33" s="49"/>
      <c r="G33" s="50">
        <f>G34</f>
        <v>19.8</v>
      </c>
      <c r="H33" s="50">
        <f t="shared" si="2"/>
        <v>0</v>
      </c>
      <c r="I33" s="50">
        <f>I34</f>
        <v>19.8</v>
      </c>
    </row>
    <row r="34" spans="1:9" ht="36" customHeight="1" x14ac:dyDescent="0.2">
      <c r="A34" s="53" t="s">
        <v>83</v>
      </c>
      <c r="B34" s="46">
        <v>650</v>
      </c>
      <c r="C34" s="47">
        <v>1</v>
      </c>
      <c r="D34" s="47">
        <v>6</v>
      </c>
      <c r="E34" s="48" t="s">
        <v>157</v>
      </c>
      <c r="F34" s="49"/>
      <c r="G34" s="50">
        <f>G35</f>
        <v>19.8</v>
      </c>
      <c r="H34" s="50">
        <f t="shared" si="2"/>
        <v>0</v>
      </c>
      <c r="I34" s="50">
        <f>I35</f>
        <v>19.8</v>
      </c>
    </row>
    <row r="35" spans="1:9" ht="52.5" customHeight="1" x14ac:dyDescent="0.2">
      <c r="A35" s="45" t="s">
        <v>72</v>
      </c>
      <c r="B35" s="46">
        <v>650</v>
      </c>
      <c r="C35" s="47">
        <v>1</v>
      </c>
      <c r="D35" s="47">
        <v>6</v>
      </c>
      <c r="E35" s="48" t="s">
        <v>136</v>
      </c>
      <c r="F35" s="49"/>
      <c r="G35" s="50">
        <f>G36</f>
        <v>19.8</v>
      </c>
      <c r="H35" s="50">
        <f t="shared" si="2"/>
        <v>0</v>
      </c>
      <c r="I35" s="50">
        <f>I36</f>
        <v>19.8</v>
      </c>
    </row>
    <row r="36" spans="1:9" ht="12" customHeight="1" x14ac:dyDescent="0.2">
      <c r="A36" s="45" t="s">
        <v>59</v>
      </c>
      <c r="B36" s="46">
        <v>650</v>
      </c>
      <c r="C36" s="47">
        <v>1</v>
      </c>
      <c r="D36" s="47">
        <v>6</v>
      </c>
      <c r="E36" s="48" t="s">
        <v>136</v>
      </c>
      <c r="F36" s="49">
        <v>500</v>
      </c>
      <c r="G36" s="50">
        <f>G37</f>
        <v>19.8</v>
      </c>
      <c r="H36" s="50">
        <f t="shared" si="2"/>
        <v>0</v>
      </c>
      <c r="I36" s="50">
        <f>I37</f>
        <v>19.8</v>
      </c>
    </row>
    <row r="37" spans="1:9" ht="15.75" customHeight="1" x14ac:dyDescent="0.2">
      <c r="A37" s="45" t="s">
        <v>42</v>
      </c>
      <c r="B37" s="46">
        <v>650</v>
      </c>
      <c r="C37" s="47">
        <v>1</v>
      </c>
      <c r="D37" s="47">
        <v>6</v>
      </c>
      <c r="E37" s="48" t="s">
        <v>136</v>
      </c>
      <c r="F37" s="49">
        <v>540</v>
      </c>
      <c r="G37" s="50">
        <v>19.8</v>
      </c>
      <c r="H37" s="50">
        <f t="shared" si="2"/>
        <v>0</v>
      </c>
      <c r="I37" s="50">
        <v>19.8</v>
      </c>
    </row>
    <row r="38" spans="1:9" ht="11.25" customHeight="1" x14ac:dyDescent="0.2">
      <c r="A38" s="20" t="s">
        <v>8</v>
      </c>
      <c r="B38" s="59">
        <v>650</v>
      </c>
      <c r="C38" s="29">
        <v>1</v>
      </c>
      <c r="D38" s="29">
        <v>11</v>
      </c>
      <c r="E38" s="18"/>
      <c r="F38" s="30" t="s">
        <v>43</v>
      </c>
      <c r="G38" s="17">
        <f>G39</f>
        <v>50</v>
      </c>
      <c r="H38" s="17">
        <f t="shared" si="2"/>
        <v>0</v>
      </c>
      <c r="I38" s="17">
        <f>I39</f>
        <v>50</v>
      </c>
    </row>
    <row r="39" spans="1:9" ht="12.75" customHeight="1" x14ac:dyDescent="0.2">
      <c r="A39" s="53" t="s">
        <v>60</v>
      </c>
      <c r="B39" s="46">
        <v>650</v>
      </c>
      <c r="C39" s="47">
        <v>1</v>
      </c>
      <c r="D39" s="47">
        <v>11</v>
      </c>
      <c r="E39" s="48" t="s">
        <v>132</v>
      </c>
      <c r="F39" s="49" t="s">
        <v>43</v>
      </c>
      <c r="G39" s="50">
        <f>G40</f>
        <v>50</v>
      </c>
      <c r="H39" s="50">
        <f t="shared" si="2"/>
        <v>0</v>
      </c>
      <c r="I39" s="50">
        <f>I40</f>
        <v>50</v>
      </c>
    </row>
    <row r="40" spans="1:9" ht="35.25" customHeight="1" x14ac:dyDescent="0.2">
      <c r="A40" s="53" t="s">
        <v>84</v>
      </c>
      <c r="B40" s="46">
        <v>650</v>
      </c>
      <c r="C40" s="47">
        <v>1</v>
      </c>
      <c r="D40" s="47">
        <v>11</v>
      </c>
      <c r="E40" s="48" t="s">
        <v>139</v>
      </c>
      <c r="F40" s="49" t="s">
        <v>43</v>
      </c>
      <c r="G40" s="50">
        <f>G41</f>
        <v>50</v>
      </c>
      <c r="H40" s="50">
        <f t="shared" si="2"/>
        <v>0</v>
      </c>
      <c r="I40" s="50">
        <f>I41</f>
        <v>50</v>
      </c>
    </row>
    <row r="41" spans="1:9" ht="12" customHeight="1" x14ac:dyDescent="0.2">
      <c r="A41" s="53" t="s">
        <v>131</v>
      </c>
      <c r="B41" s="46">
        <v>650</v>
      </c>
      <c r="C41" s="47">
        <v>1</v>
      </c>
      <c r="D41" s="47">
        <v>11</v>
      </c>
      <c r="E41" s="48" t="s">
        <v>140</v>
      </c>
      <c r="F41" s="49"/>
      <c r="G41" s="54">
        <f>G42</f>
        <v>50</v>
      </c>
      <c r="H41" s="50">
        <f t="shared" si="2"/>
        <v>0</v>
      </c>
      <c r="I41" s="54">
        <f>I42</f>
        <v>50</v>
      </c>
    </row>
    <row r="42" spans="1:9" ht="11.25" customHeight="1" x14ac:dyDescent="0.2">
      <c r="A42" s="45" t="s">
        <v>53</v>
      </c>
      <c r="B42" s="46">
        <v>650</v>
      </c>
      <c r="C42" s="47">
        <v>1</v>
      </c>
      <c r="D42" s="47">
        <v>11</v>
      </c>
      <c r="E42" s="48" t="s">
        <v>140</v>
      </c>
      <c r="F42" s="49" t="s">
        <v>54</v>
      </c>
      <c r="G42" s="50">
        <f>G43</f>
        <v>50</v>
      </c>
      <c r="H42" s="50">
        <f t="shared" si="2"/>
        <v>0</v>
      </c>
      <c r="I42" s="50">
        <f>I43</f>
        <v>50</v>
      </c>
    </row>
    <row r="43" spans="1:9" x14ac:dyDescent="0.2">
      <c r="A43" s="45" t="s">
        <v>37</v>
      </c>
      <c r="B43" s="46">
        <v>650</v>
      </c>
      <c r="C43" s="47">
        <v>1</v>
      </c>
      <c r="D43" s="47">
        <v>11</v>
      </c>
      <c r="E43" s="48" t="s">
        <v>140</v>
      </c>
      <c r="F43" s="49" t="s">
        <v>31</v>
      </c>
      <c r="G43" s="54">
        <v>50</v>
      </c>
      <c r="H43" s="50">
        <f t="shared" si="2"/>
        <v>0</v>
      </c>
      <c r="I43" s="54">
        <v>50</v>
      </c>
    </row>
    <row r="44" spans="1:9" ht="11.25" customHeight="1" x14ac:dyDescent="0.2">
      <c r="A44" s="20" t="s">
        <v>9</v>
      </c>
      <c r="B44" s="59">
        <v>650</v>
      </c>
      <c r="C44" s="29">
        <v>1</v>
      </c>
      <c r="D44" s="29">
        <v>13</v>
      </c>
      <c r="E44" s="18" t="s">
        <v>43</v>
      </c>
      <c r="F44" s="30" t="s">
        <v>43</v>
      </c>
      <c r="G44" s="17">
        <f>G45+G72+G83</f>
        <v>4468.2</v>
      </c>
      <c r="H44" s="17">
        <f t="shared" si="2"/>
        <v>700</v>
      </c>
      <c r="I44" s="17">
        <f>I45+I72+I83</f>
        <v>5168.2</v>
      </c>
    </row>
    <row r="45" spans="1:9" ht="26.25" customHeight="1" x14ac:dyDescent="0.2">
      <c r="A45" s="53" t="s">
        <v>251</v>
      </c>
      <c r="B45" s="46">
        <v>650</v>
      </c>
      <c r="C45" s="47">
        <v>1</v>
      </c>
      <c r="D45" s="47">
        <v>13</v>
      </c>
      <c r="E45" s="48" t="s">
        <v>133</v>
      </c>
      <c r="F45" s="49" t="s">
        <v>43</v>
      </c>
      <c r="G45" s="50">
        <f>G46+G65</f>
        <v>3262.7</v>
      </c>
      <c r="H45" s="50">
        <f t="shared" si="2"/>
        <v>0</v>
      </c>
      <c r="I45" s="50">
        <f>I46+I65</f>
        <v>3262.7</v>
      </c>
    </row>
    <row r="46" spans="1:9" ht="42" customHeight="1" x14ac:dyDescent="0.2">
      <c r="A46" s="53" t="s">
        <v>82</v>
      </c>
      <c r="B46" s="46">
        <v>650</v>
      </c>
      <c r="C46" s="47">
        <v>1</v>
      </c>
      <c r="D46" s="47">
        <v>13</v>
      </c>
      <c r="E46" s="48" t="s">
        <v>157</v>
      </c>
      <c r="F46" s="49" t="s">
        <v>43</v>
      </c>
      <c r="G46" s="50">
        <f>G47+G61</f>
        <v>3134.5</v>
      </c>
      <c r="H46" s="50">
        <f t="shared" si="2"/>
        <v>0</v>
      </c>
      <c r="I46" s="50">
        <f>I47+I61</f>
        <v>3134.5</v>
      </c>
    </row>
    <row r="47" spans="1:9" ht="23.25" customHeight="1" x14ac:dyDescent="0.2">
      <c r="A47" s="67" t="s">
        <v>174</v>
      </c>
      <c r="B47" s="46">
        <v>650</v>
      </c>
      <c r="C47" s="47">
        <v>1</v>
      </c>
      <c r="D47" s="47">
        <v>13</v>
      </c>
      <c r="E47" s="48" t="s">
        <v>141</v>
      </c>
      <c r="F47" s="49"/>
      <c r="G47" s="54">
        <f>G48+G53+G57</f>
        <v>3132</v>
      </c>
      <c r="H47" s="50">
        <f t="shared" si="2"/>
        <v>0</v>
      </c>
      <c r="I47" s="54">
        <f>I48+I53+I57</f>
        <v>3132</v>
      </c>
    </row>
    <row r="48" spans="1:9" ht="33" customHeight="1" x14ac:dyDescent="0.2">
      <c r="A48" s="45" t="s">
        <v>47</v>
      </c>
      <c r="B48" s="46">
        <v>650</v>
      </c>
      <c r="C48" s="47">
        <v>1</v>
      </c>
      <c r="D48" s="47">
        <v>13</v>
      </c>
      <c r="E48" s="48" t="s">
        <v>141</v>
      </c>
      <c r="F48" s="49" t="s">
        <v>48</v>
      </c>
      <c r="G48" s="54">
        <f>G49</f>
        <v>2768</v>
      </c>
      <c r="H48" s="50">
        <f t="shared" si="2"/>
        <v>0</v>
      </c>
      <c r="I48" s="54">
        <f>I49</f>
        <v>2768</v>
      </c>
    </row>
    <row r="49" spans="1:9" x14ac:dyDescent="0.2">
      <c r="A49" s="45" t="s">
        <v>49</v>
      </c>
      <c r="B49" s="46">
        <v>650</v>
      </c>
      <c r="C49" s="47">
        <v>1</v>
      </c>
      <c r="D49" s="47">
        <v>13</v>
      </c>
      <c r="E49" s="48" t="s">
        <v>141</v>
      </c>
      <c r="F49" s="49" t="s">
        <v>50</v>
      </c>
      <c r="G49" s="54">
        <f>G50+G51+G52</f>
        <v>2768</v>
      </c>
      <c r="H49" s="50">
        <f t="shared" si="2"/>
        <v>0</v>
      </c>
      <c r="I49" s="54">
        <f>I50+I51+I52</f>
        <v>2768</v>
      </c>
    </row>
    <row r="50" spans="1:9" x14ac:dyDescent="0.2">
      <c r="A50" s="45" t="s">
        <v>77</v>
      </c>
      <c r="B50" s="46">
        <v>650</v>
      </c>
      <c r="C50" s="47">
        <v>1</v>
      </c>
      <c r="D50" s="47">
        <v>13</v>
      </c>
      <c r="E50" s="48" t="s">
        <v>141</v>
      </c>
      <c r="F50" s="49">
        <v>111</v>
      </c>
      <c r="G50" s="54">
        <v>2051</v>
      </c>
      <c r="H50" s="50">
        <f t="shared" si="2"/>
        <v>0</v>
      </c>
      <c r="I50" s="54">
        <v>2051</v>
      </c>
    </row>
    <row r="51" spans="1:9" ht="22.5" x14ac:dyDescent="0.2">
      <c r="A51" s="45" t="s">
        <v>38</v>
      </c>
      <c r="B51" s="46">
        <v>650</v>
      </c>
      <c r="C51" s="47">
        <v>1</v>
      </c>
      <c r="D51" s="47">
        <v>13</v>
      </c>
      <c r="E51" s="48" t="s">
        <v>141</v>
      </c>
      <c r="F51" s="49">
        <v>112</v>
      </c>
      <c r="G51" s="54">
        <v>218</v>
      </c>
      <c r="H51" s="50">
        <f t="shared" si="2"/>
        <v>0</v>
      </c>
      <c r="I51" s="54">
        <v>218</v>
      </c>
    </row>
    <row r="52" spans="1:9" ht="33.75" x14ac:dyDescent="0.2">
      <c r="A52" s="45" t="s">
        <v>78</v>
      </c>
      <c r="B52" s="46">
        <v>650</v>
      </c>
      <c r="C52" s="47">
        <v>1</v>
      </c>
      <c r="D52" s="47">
        <v>13</v>
      </c>
      <c r="E52" s="48" t="s">
        <v>141</v>
      </c>
      <c r="F52" s="49">
        <v>119</v>
      </c>
      <c r="G52" s="50">
        <v>499</v>
      </c>
      <c r="H52" s="50">
        <f t="shared" si="2"/>
        <v>0</v>
      </c>
      <c r="I52" s="50">
        <v>499</v>
      </c>
    </row>
    <row r="53" spans="1:9" ht="22.5" x14ac:dyDescent="0.2">
      <c r="A53" s="45" t="s">
        <v>86</v>
      </c>
      <c r="B53" s="46">
        <v>650</v>
      </c>
      <c r="C53" s="47">
        <v>1</v>
      </c>
      <c r="D53" s="47">
        <v>13</v>
      </c>
      <c r="E53" s="48" t="s">
        <v>141</v>
      </c>
      <c r="F53" s="49" t="s">
        <v>44</v>
      </c>
      <c r="G53" s="50">
        <f>G54</f>
        <v>340</v>
      </c>
      <c r="H53" s="50">
        <f t="shared" si="2"/>
        <v>0</v>
      </c>
      <c r="I53" s="50">
        <f>I54</f>
        <v>340</v>
      </c>
    </row>
    <row r="54" spans="1:9" ht="22.5" x14ac:dyDescent="0.2">
      <c r="A54" s="45" t="s">
        <v>45</v>
      </c>
      <c r="B54" s="46">
        <v>650</v>
      </c>
      <c r="C54" s="47">
        <v>1</v>
      </c>
      <c r="D54" s="47">
        <v>13</v>
      </c>
      <c r="E54" s="48" t="s">
        <v>141</v>
      </c>
      <c r="F54" s="49" t="s">
        <v>46</v>
      </c>
      <c r="G54" s="50">
        <f>G55</f>
        <v>340</v>
      </c>
      <c r="H54" s="50">
        <f>H55+H56</f>
        <v>0</v>
      </c>
      <c r="I54" s="50">
        <f>I55+I56</f>
        <v>340</v>
      </c>
    </row>
    <row r="55" spans="1:9" ht="22.5" x14ac:dyDescent="0.2">
      <c r="A55" s="45" t="s">
        <v>36</v>
      </c>
      <c r="B55" s="46">
        <v>650</v>
      </c>
      <c r="C55" s="47">
        <v>1</v>
      </c>
      <c r="D55" s="47">
        <v>13</v>
      </c>
      <c r="E55" s="48" t="s">
        <v>141</v>
      </c>
      <c r="F55" s="49">
        <v>244</v>
      </c>
      <c r="G55" s="54">
        <v>340</v>
      </c>
      <c r="H55" s="50">
        <v>-73.2</v>
      </c>
      <c r="I55" s="54">
        <f>G55+H55</f>
        <v>266.8</v>
      </c>
    </row>
    <row r="56" spans="1:9" s="118" customFormat="1" x14ac:dyDescent="0.2">
      <c r="A56" s="45" t="s">
        <v>294</v>
      </c>
      <c r="B56" s="46">
        <v>650</v>
      </c>
      <c r="C56" s="47">
        <v>1</v>
      </c>
      <c r="D56" s="47">
        <v>13</v>
      </c>
      <c r="E56" s="48" t="s">
        <v>141</v>
      </c>
      <c r="F56" s="49">
        <v>247</v>
      </c>
      <c r="G56" s="54">
        <v>0</v>
      </c>
      <c r="H56" s="50">
        <v>73.2</v>
      </c>
      <c r="I56" s="54">
        <v>73.2</v>
      </c>
    </row>
    <row r="57" spans="1:9" x14ac:dyDescent="0.2">
      <c r="A57" s="45" t="s">
        <v>53</v>
      </c>
      <c r="B57" s="46">
        <v>650</v>
      </c>
      <c r="C57" s="47">
        <v>1</v>
      </c>
      <c r="D57" s="47">
        <v>13</v>
      </c>
      <c r="E57" s="48" t="s">
        <v>141</v>
      </c>
      <c r="F57" s="49" t="s">
        <v>54</v>
      </c>
      <c r="G57" s="50">
        <f>G58</f>
        <v>24</v>
      </c>
      <c r="H57" s="50">
        <f t="shared" si="2"/>
        <v>0</v>
      </c>
      <c r="I57" s="50">
        <f>I58</f>
        <v>24</v>
      </c>
    </row>
    <row r="58" spans="1:9" x14ac:dyDescent="0.2">
      <c r="A58" s="45" t="s">
        <v>55</v>
      </c>
      <c r="B58" s="46">
        <v>650</v>
      </c>
      <c r="C58" s="47">
        <v>1</v>
      </c>
      <c r="D58" s="47">
        <v>13</v>
      </c>
      <c r="E58" s="48" t="s">
        <v>141</v>
      </c>
      <c r="F58" s="49" t="s">
        <v>56</v>
      </c>
      <c r="G58" s="50">
        <f>G59+G60</f>
        <v>24</v>
      </c>
      <c r="H58" s="50">
        <f t="shared" si="2"/>
        <v>0</v>
      </c>
      <c r="I58" s="50">
        <f>I59+I60</f>
        <v>24</v>
      </c>
    </row>
    <row r="59" spans="1:9" ht="18" customHeight="1" x14ac:dyDescent="0.2">
      <c r="A59" s="45" t="s">
        <v>79</v>
      </c>
      <c r="B59" s="46" t="s">
        <v>229</v>
      </c>
      <c r="C59" s="47">
        <v>1</v>
      </c>
      <c r="D59" s="47">
        <v>13</v>
      </c>
      <c r="E59" s="48" t="s">
        <v>141</v>
      </c>
      <c r="F59" s="49">
        <v>851</v>
      </c>
      <c r="G59" s="54">
        <v>21.5</v>
      </c>
      <c r="H59" s="50">
        <f t="shared" si="2"/>
        <v>0</v>
      </c>
      <c r="I59" s="54">
        <v>21.5</v>
      </c>
    </row>
    <row r="60" spans="1:9" ht="13.5" customHeight="1" x14ac:dyDescent="0.2">
      <c r="A60" s="45" t="s">
        <v>80</v>
      </c>
      <c r="B60" s="46" t="s">
        <v>229</v>
      </c>
      <c r="C60" s="47">
        <v>1</v>
      </c>
      <c r="D60" s="47">
        <v>13</v>
      </c>
      <c r="E60" s="48" t="s">
        <v>141</v>
      </c>
      <c r="F60" s="49">
        <v>853</v>
      </c>
      <c r="G60" s="54">
        <v>2.5</v>
      </c>
      <c r="H60" s="50">
        <f t="shared" si="2"/>
        <v>0</v>
      </c>
      <c r="I60" s="54">
        <v>2.5</v>
      </c>
    </row>
    <row r="61" spans="1:9" ht="13.5" customHeight="1" x14ac:dyDescent="0.2">
      <c r="A61" s="45" t="s">
        <v>65</v>
      </c>
      <c r="B61" s="46" t="s">
        <v>229</v>
      </c>
      <c r="C61" s="47">
        <v>1</v>
      </c>
      <c r="D61" s="47">
        <v>13</v>
      </c>
      <c r="E61" s="48" t="s">
        <v>235</v>
      </c>
      <c r="F61" s="49"/>
      <c r="G61" s="54">
        <f>G62</f>
        <v>2.5</v>
      </c>
      <c r="H61" s="50">
        <f t="shared" si="2"/>
        <v>0</v>
      </c>
      <c r="I61" s="54">
        <f>I62</f>
        <v>2.5</v>
      </c>
    </row>
    <row r="62" spans="1:9" ht="13.5" customHeight="1" x14ac:dyDescent="0.2">
      <c r="A62" s="45" t="s">
        <v>53</v>
      </c>
      <c r="B62" s="46" t="s">
        <v>229</v>
      </c>
      <c r="C62" s="47">
        <v>1</v>
      </c>
      <c r="D62" s="47">
        <v>13</v>
      </c>
      <c r="E62" s="48" t="s">
        <v>235</v>
      </c>
      <c r="F62" s="49">
        <v>800</v>
      </c>
      <c r="G62" s="54">
        <f>G63</f>
        <v>2.5</v>
      </c>
      <c r="H62" s="50">
        <f t="shared" si="2"/>
        <v>0</v>
      </c>
      <c r="I62" s="54">
        <f>I63</f>
        <v>2.5</v>
      </c>
    </row>
    <row r="63" spans="1:9" ht="13.5" customHeight="1" x14ac:dyDescent="0.2">
      <c r="A63" s="45" t="s">
        <v>55</v>
      </c>
      <c r="B63" s="46">
        <v>650</v>
      </c>
      <c r="C63" s="47">
        <v>1</v>
      </c>
      <c r="D63" s="47">
        <v>13</v>
      </c>
      <c r="E63" s="48" t="s">
        <v>235</v>
      </c>
      <c r="F63" s="49" t="s">
        <v>56</v>
      </c>
      <c r="G63" s="54">
        <f>G64</f>
        <v>2.5</v>
      </c>
      <c r="H63" s="50">
        <f t="shared" si="2"/>
        <v>0</v>
      </c>
      <c r="I63" s="54">
        <f>I64</f>
        <v>2.5</v>
      </c>
    </row>
    <row r="64" spans="1:9" ht="13.5" customHeight="1" x14ac:dyDescent="0.2">
      <c r="A64" s="45" t="s">
        <v>79</v>
      </c>
      <c r="B64" s="46" t="s">
        <v>229</v>
      </c>
      <c r="C64" s="47">
        <v>1</v>
      </c>
      <c r="D64" s="47">
        <v>13</v>
      </c>
      <c r="E64" s="48" t="s">
        <v>235</v>
      </c>
      <c r="F64" s="49">
        <v>851</v>
      </c>
      <c r="G64" s="54">
        <v>2.5</v>
      </c>
      <c r="H64" s="50">
        <f t="shared" si="2"/>
        <v>0</v>
      </c>
      <c r="I64" s="54">
        <v>2.5</v>
      </c>
    </row>
    <row r="65" spans="1:9" ht="23.25" customHeight="1" x14ac:dyDescent="0.2">
      <c r="A65" s="45" t="s">
        <v>207</v>
      </c>
      <c r="B65" s="46">
        <v>650</v>
      </c>
      <c r="C65" s="47">
        <v>1</v>
      </c>
      <c r="D65" s="47">
        <v>13</v>
      </c>
      <c r="E65" s="48" t="s">
        <v>208</v>
      </c>
      <c r="F65" s="49"/>
      <c r="G65" s="54">
        <f>G66+G69</f>
        <v>128.19999999999999</v>
      </c>
      <c r="H65" s="50">
        <f t="shared" si="2"/>
        <v>0</v>
      </c>
      <c r="I65" s="54">
        <f>I66+I69</f>
        <v>128.19999999999999</v>
      </c>
    </row>
    <row r="66" spans="1:9" ht="20.25" customHeight="1" x14ac:dyDescent="0.2">
      <c r="A66" s="45" t="s">
        <v>65</v>
      </c>
      <c r="B66" s="46">
        <v>650</v>
      </c>
      <c r="C66" s="47">
        <v>1</v>
      </c>
      <c r="D66" s="47">
        <v>13</v>
      </c>
      <c r="E66" s="48" t="s">
        <v>209</v>
      </c>
      <c r="F66" s="49">
        <v>200</v>
      </c>
      <c r="G66" s="54">
        <f>G67</f>
        <v>83.2</v>
      </c>
      <c r="H66" s="50">
        <f t="shared" si="2"/>
        <v>0</v>
      </c>
      <c r="I66" s="54">
        <f>I67</f>
        <v>83.2</v>
      </c>
    </row>
    <row r="67" spans="1:9" ht="22.5" x14ac:dyDescent="0.2">
      <c r="A67" s="45" t="s">
        <v>45</v>
      </c>
      <c r="B67" s="46">
        <v>650</v>
      </c>
      <c r="C67" s="47">
        <v>1</v>
      </c>
      <c r="D67" s="47">
        <v>13</v>
      </c>
      <c r="E67" s="48" t="s">
        <v>209</v>
      </c>
      <c r="F67" s="49">
        <v>240</v>
      </c>
      <c r="G67" s="54">
        <f>G68</f>
        <v>83.2</v>
      </c>
      <c r="H67" s="50">
        <f t="shared" si="2"/>
        <v>0</v>
      </c>
      <c r="I67" s="54">
        <f>I68</f>
        <v>83.2</v>
      </c>
    </row>
    <row r="68" spans="1:9" ht="22.5" x14ac:dyDescent="0.2">
      <c r="A68" s="45" t="s">
        <v>36</v>
      </c>
      <c r="B68" s="46">
        <v>650</v>
      </c>
      <c r="C68" s="47">
        <v>1</v>
      </c>
      <c r="D68" s="47">
        <v>13</v>
      </c>
      <c r="E68" s="48" t="s">
        <v>209</v>
      </c>
      <c r="F68" s="49">
        <v>244</v>
      </c>
      <c r="G68" s="54">
        <v>83.2</v>
      </c>
      <c r="H68" s="50">
        <f t="shared" si="2"/>
        <v>0</v>
      </c>
      <c r="I68" s="54">
        <v>83.2</v>
      </c>
    </row>
    <row r="69" spans="1:9" x14ac:dyDescent="0.2">
      <c r="A69" s="45" t="s">
        <v>53</v>
      </c>
      <c r="B69" s="46">
        <v>650</v>
      </c>
      <c r="C69" s="47">
        <v>1</v>
      </c>
      <c r="D69" s="47">
        <v>13</v>
      </c>
      <c r="E69" s="48" t="s">
        <v>209</v>
      </c>
      <c r="F69" s="49">
        <v>800</v>
      </c>
      <c r="G69" s="54">
        <f>G70</f>
        <v>45</v>
      </c>
      <c r="H69" s="50">
        <f t="shared" si="2"/>
        <v>0</v>
      </c>
      <c r="I69" s="54">
        <f>I70</f>
        <v>45</v>
      </c>
    </row>
    <row r="70" spans="1:9" x14ac:dyDescent="0.2">
      <c r="A70" s="45" t="s">
        <v>55</v>
      </c>
      <c r="B70" s="46">
        <v>650</v>
      </c>
      <c r="C70" s="47">
        <v>1</v>
      </c>
      <c r="D70" s="47">
        <v>13</v>
      </c>
      <c r="E70" s="48" t="s">
        <v>209</v>
      </c>
      <c r="F70" s="49">
        <v>850</v>
      </c>
      <c r="G70" s="54">
        <f>G71</f>
        <v>45</v>
      </c>
      <c r="H70" s="50">
        <f t="shared" si="2"/>
        <v>0</v>
      </c>
      <c r="I70" s="54">
        <f>I71</f>
        <v>45</v>
      </c>
    </row>
    <row r="71" spans="1:9" x14ac:dyDescent="0.2">
      <c r="A71" s="45" t="s">
        <v>80</v>
      </c>
      <c r="B71" s="46">
        <v>650</v>
      </c>
      <c r="C71" s="47">
        <v>1</v>
      </c>
      <c r="D71" s="47">
        <v>13</v>
      </c>
      <c r="E71" s="48" t="s">
        <v>209</v>
      </c>
      <c r="F71" s="49">
        <v>853</v>
      </c>
      <c r="G71" s="54">
        <v>45</v>
      </c>
      <c r="H71" s="50">
        <f t="shared" si="2"/>
        <v>0</v>
      </c>
      <c r="I71" s="54">
        <v>45</v>
      </c>
    </row>
    <row r="72" spans="1:9" ht="25.5" customHeight="1" x14ac:dyDescent="0.2">
      <c r="A72" s="45" t="s">
        <v>252</v>
      </c>
      <c r="B72" s="46">
        <v>650</v>
      </c>
      <c r="C72" s="47">
        <v>1</v>
      </c>
      <c r="D72" s="47">
        <v>13</v>
      </c>
      <c r="E72" s="48" t="s">
        <v>142</v>
      </c>
      <c r="F72" s="49"/>
      <c r="G72" s="50">
        <f>G73+G80</f>
        <v>1203.5</v>
      </c>
      <c r="H72" s="50">
        <f t="shared" si="2"/>
        <v>700</v>
      </c>
      <c r="I72" s="50">
        <f>I73+I80</f>
        <v>1903.5</v>
      </c>
    </row>
    <row r="73" spans="1:9" ht="33.75" x14ac:dyDescent="0.2">
      <c r="A73" s="45" t="s">
        <v>85</v>
      </c>
      <c r="B73" s="46">
        <v>650</v>
      </c>
      <c r="C73" s="47">
        <v>1</v>
      </c>
      <c r="D73" s="47">
        <v>13</v>
      </c>
      <c r="E73" s="48" t="s">
        <v>143</v>
      </c>
      <c r="F73" s="49"/>
      <c r="G73" s="50">
        <f>G74</f>
        <v>1143.5</v>
      </c>
      <c r="H73" s="50">
        <f t="shared" si="2"/>
        <v>700</v>
      </c>
      <c r="I73" s="50">
        <f>I74</f>
        <v>1843.5</v>
      </c>
    </row>
    <row r="74" spans="1:9" ht="22.5" x14ac:dyDescent="0.2">
      <c r="A74" s="45" t="s">
        <v>66</v>
      </c>
      <c r="B74" s="46">
        <v>650</v>
      </c>
      <c r="C74" s="47">
        <v>1</v>
      </c>
      <c r="D74" s="47">
        <v>13</v>
      </c>
      <c r="E74" s="48" t="s">
        <v>144</v>
      </c>
      <c r="F74" s="49"/>
      <c r="G74" s="50">
        <f>G75</f>
        <v>1143.5</v>
      </c>
      <c r="H74" s="50">
        <f t="shared" si="2"/>
        <v>700</v>
      </c>
      <c r="I74" s="50">
        <f>I75</f>
        <v>1843.5</v>
      </c>
    </row>
    <row r="75" spans="1:9" ht="22.5" customHeight="1" x14ac:dyDescent="0.2">
      <c r="A75" s="45" t="s">
        <v>86</v>
      </c>
      <c r="B75" s="46">
        <v>650</v>
      </c>
      <c r="C75" s="47">
        <v>1</v>
      </c>
      <c r="D75" s="47">
        <v>13</v>
      </c>
      <c r="E75" s="48" t="s">
        <v>144</v>
      </c>
      <c r="F75" s="49" t="s">
        <v>44</v>
      </c>
      <c r="G75" s="50">
        <f>G76</f>
        <v>1143.5</v>
      </c>
      <c r="H75" s="50">
        <f>I75-G75</f>
        <v>700</v>
      </c>
      <c r="I75" s="50">
        <f>I76</f>
        <v>1843.5</v>
      </c>
    </row>
    <row r="76" spans="1:9" ht="22.5" x14ac:dyDescent="0.2">
      <c r="A76" s="45" t="s">
        <v>45</v>
      </c>
      <c r="B76" s="46">
        <v>650</v>
      </c>
      <c r="C76" s="47">
        <v>1</v>
      </c>
      <c r="D76" s="47">
        <v>13</v>
      </c>
      <c r="E76" s="48" t="s">
        <v>144</v>
      </c>
      <c r="F76" s="49" t="s">
        <v>46</v>
      </c>
      <c r="G76" s="50">
        <f>G78+G79</f>
        <v>1143.5</v>
      </c>
      <c r="H76" s="50">
        <f>I76-G76</f>
        <v>700</v>
      </c>
      <c r="I76" s="50">
        <f>I77+I78+I79</f>
        <v>1843.5</v>
      </c>
    </row>
    <row r="77" spans="1:9" s="118" customFormat="1" ht="22.5" x14ac:dyDescent="0.2">
      <c r="A77" s="45" t="s">
        <v>41</v>
      </c>
      <c r="B77" s="46">
        <v>650</v>
      </c>
      <c r="C77" s="47">
        <v>1</v>
      </c>
      <c r="D77" s="47">
        <v>13</v>
      </c>
      <c r="E77" s="48" t="s">
        <v>144</v>
      </c>
      <c r="F77" s="49">
        <v>243</v>
      </c>
      <c r="G77" s="50">
        <v>0</v>
      </c>
      <c r="H77" s="50">
        <v>500</v>
      </c>
      <c r="I77" s="50">
        <v>500</v>
      </c>
    </row>
    <row r="78" spans="1:9" ht="22.5" x14ac:dyDescent="0.2">
      <c r="A78" s="45" t="s">
        <v>36</v>
      </c>
      <c r="B78" s="46">
        <v>650</v>
      </c>
      <c r="C78" s="47">
        <v>1</v>
      </c>
      <c r="D78" s="47">
        <v>13</v>
      </c>
      <c r="E78" s="48" t="s">
        <v>144</v>
      </c>
      <c r="F78" s="49">
        <v>244</v>
      </c>
      <c r="G78" s="54">
        <v>1143.5</v>
      </c>
      <c r="H78" s="50">
        <f>-528+200</f>
        <v>-328</v>
      </c>
      <c r="I78" s="54">
        <f>G78+H78</f>
        <v>815.5</v>
      </c>
    </row>
    <row r="79" spans="1:9" s="118" customFormat="1" ht="15" customHeight="1" x14ac:dyDescent="0.2">
      <c r="A79" s="45" t="s">
        <v>294</v>
      </c>
      <c r="B79" s="46">
        <v>650</v>
      </c>
      <c r="C79" s="47">
        <v>1</v>
      </c>
      <c r="D79" s="47">
        <v>13</v>
      </c>
      <c r="E79" s="48" t="s">
        <v>144</v>
      </c>
      <c r="F79" s="49">
        <v>247</v>
      </c>
      <c r="G79" s="54">
        <v>0</v>
      </c>
      <c r="H79" s="50">
        <v>528</v>
      </c>
      <c r="I79" s="54">
        <v>528</v>
      </c>
    </row>
    <row r="80" spans="1:9" ht="30" customHeight="1" x14ac:dyDescent="0.2">
      <c r="A80" s="45" t="s">
        <v>66</v>
      </c>
      <c r="B80" s="46" t="s">
        <v>229</v>
      </c>
      <c r="C80" s="47">
        <v>1</v>
      </c>
      <c r="D80" s="47">
        <v>13</v>
      </c>
      <c r="E80" s="48" t="s">
        <v>228</v>
      </c>
      <c r="F80" s="49"/>
      <c r="G80" s="54">
        <f>G81</f>
        <v>60</v>
      </c>
      <c r="H80" s="50">
        <f t="shared" ref="H80:H141" si="4">I80-G80</f>
        <v>0</v>
      </c>
      <c r="I80" s="54">
        <f>I81</f>
        <v>60</v>
      </c>
    </row>
    <row r="81" spans="1:9" ht="25.5" customHeight="1" x14ac:dyDescent="0.2">
      <c r="A81" s="45" t="s">
        <v>45</v>
      </c>
      <c r="B81" s="46" t="s">
        <v>229</v>
      </c>
      <c r="C81" s="47">
        <v>1</v>
      </c>
      <c r="D81" s="47">
        <v>13</v>
      </c>
      <c r="E81" s="48" t="s">
        <v>230</v>
      </c>
      <c r="F81" s="49">
        <v>240</v>
      </c>
      <c r="G81" s="54">
        <f>G82</f>
        <v>60</v>
      </c>
      <c r="H81" s="50">
        <f t="shared" si="4"/>
        <v>0</v>
      </c>
      <c r="I81" s="54">
        <f>I82</f>
        <v>60</v>
      </c>
    </row>
    <row r="82" spans="1:9" ht="30" customHeight="1" x14ac:dyDescent="0.2">
      <c r="A82" s="45" t="s">
        <v>36</v>
      </c>
      <c r="B82" s="46" t="s">
        <v>229</v>
      </c>
      <c r="C82" s="47">
        <v>1</v>
      </c>
      <c r="D82" s="47">
        <v>13</v>
      </c>
      <c r="E82" s="48" t="s">
        <v>230</v>
      </c>
      <c r="F82" s="49">
        <v>244</v>
      </c>
      <c r="G82" s="54">
        <v>60</v>
      </c>
      <c r="H82" s="50">
        <f t="shared" si="4"/>
        <v>0</v>
      </c>
      <c r="I82" s="54">
        <v>60</v>
      </c>
    </row>
    <row r="83" spans="1:9" ht="36.75" customHeight="1" x14ac:dyDescent="0.2">
      <c r="A83" s="45" t="s">
        <v>253</v>
      </c>
      <c r="B83" s="46">
        <v>650</v>
      </c>
      <c r="C83" s="47">
        <v>1</v>
      </c>
      <c r="D83" s="47">
        <v>13</v>
      </c>
      <c r="E83" s="48" t="s">
        <v>145</v>
      </c>
      <c r="F83" s="49"/>
      <c r="G83" s="50">
        <f>G84+G90</f>
        <v>2</v>
      </c>
      <c r="H83" s="50">
        <f t="shared" si="4"/>
        <v>0</v>
      </c>
      <c r="I83" s="50">
        <f>I84+I90</f>
        <v>2</v>
      </c>
    </row>
    <row r="84" spans="1:9" ht="36" customHeight="1" x14ac:dyDescent="0.2">
      <c r="A84" s="45" t="s">
        <v>185</v>
      </c>
      <c r="B84" s="46">
        <v>650</v>
      </c>
      <c r="C84" s="47">
        <v>1</v>
      </c>
      <c r="D84" s="47">
        <v>13</v>
      </c>
      <c r="E84" s="48" t="s">
        <v>186</v>
      </c>
      <c r="F84" s="49"/>
      <c r="G84" s="50">
        <f>G85</f>
        <v>1</v>
      </c>
      <c r="H84" s="50">
        <f t="shared" si="4"/>
        <v>0</v>
      </c>
      <c r="I84" s="50">
        <f>I85</f>
        <v>1</v>
      </c>
    </row>
    <row r="85" spans="1:9" ht="33.75" customHeight="1" x14ac:dyDescent="0.2">
      <c r="A85" s="45" t="s">
        <v>224</v>
      </c>
      <c r="B85" s="46">
        <v>650</v>
      </c>
      <c r="C85" s="47">
        <v>1</v>
      </c>
      <c r="D85" s="47">
        <v>13</v>
      </c>
      <c r="E85" s="48" t="s">
        <v>187</v>
      </c>
      <c r="F85" s="49"/>
      <c r="G85" s="50">
        <f>G86</f>
        <v>1</v>
      </c>
      <c r="H85" s="50">
        <f t="shared" si="4"/>
        <v>0</v>
      </c>
      <c r="I85" s="50">
        <f>I86</f>
        <v>1</v>
      </c>
    </row>
    <row r="86" spans="1:9" ht="29.25" customHeight="1" x14ac:dyDescent="0.2">
      <c r="A86" s="45" t="s">
        <v>66</v>
      </c>
      <c r="B86" s="46">
        <v>650</v>
      </c>
      <c r="C86" s="47">
        <v>1</v>
      </c>
      <c r="D86" s="47">
        <v>13</v>
      </c>
      <c r="E86" s="48" t="s">
        <v>188</v>
      </c>
      <c r="F86" s="49"/>
      <c r="G86" s="50">
        <f>G87</f>
        <v>1</v>
      </c>
      <c r="H86" s="50">
        <f t="shared" si="4"/>
        <v>0</v>
      </c>
      <c r="I86" s="50">
        <f>I87</f>
        <v>1</v>
      </c>
    </row>
    <row r="87" spans="1:9" ht="22.5" customHeight="1" x14ac:dyDescent="0.2">
      <c r="A87" s="45" t="s">
        <v>86</v>
      </c>
      <c r="B87" s="46">
        <v>650</v>
      </c>
      <c r="C87" s="47">
        <v>1</v>
      </c>
      <c r="D87" s="47">
        <v>13</v>
      </c>
      <c r="E87" s="48" t="s">
        <v>188</v>
      </c>
      <c r="F87" s="49">
        <v>200</v>
      </c>
      <c r="G87" s="50">
        <f>G88</f>
        <v>1</v>
      </c>
      <c r="H87" s="50">
        <f t="shared" si="4"/>
        <v>0</v>
      </c>
      <c r="I87" s="50">
        <f>I88</f>
        <v>1</v>
      </c>
    </row>
    <row r="88" spans="1:9" ht="22.5" customHeight="1" x14ac:dyDescent="0.2">
      <c r="A88" s="45" t="s">
        <v>45</v>
      </c>
      <c r="B88" s="46">
        <v>650</v>
      </c>
      <c r="C88" s="47">
        <v>1</v>
      </c>
      <c r="D88" s="47">
        <v>13</v>
      </c>
      <c r="E88" s="48" t="s">
        <v>188</v>
      </c>
      <c r="F88" s="49">
        <v>240</v>
      </c>
      <c r="G88" s="50">
        <f>G89</f>
        <v>1</v>
      </c>
      <c r="H88" s="50">
        <f t="shared" si="4"/>
        <v>0</v>
      </c>
      <c r="I88" s="50">
        <f>I89</f>
        <v>1</v>
      </c>
    </row>
    <row r="89" spans="1:9" ht="24.75" customHeight="1" x14ac:dyDescent="0.2">
      <c r="A89" s="45" t="s">
        <v>36</v>
      </c>
      <c r="B89" s="46">
        <v>650</v>
      </c>
      <c r="C89" s="47">
        <v>1</v>
      </c>
      <c r="D89" s="47">
        <v>13</v>
      </c>
      <c r="E89" s="48" t="s">
        <v>188</v>
      </c>
      <c r="F89" s="49">
        <v>244</v>
      </c>
      <c r="G89" s="50">
        <v>1</v>
      </c>
      <c r="H89" s="50">
        <f t="shared" si="4"/>
        <v>0</v>
      </c>
      <c r="I89" s="50">
        <v>1</v>
      </c>
    </row>
    <row r="90" spans="1:9" ht="22.5" customHeight="1" x14ac:dyDescent="0.2">
      <c r="A90" s="45" t="s">
        <v>190</v>
      </c>
      <c r="B90" s="46">
        <v>650</v>
      </c>
      <c r="C90" s="47">
        <v>1</v>
      </c>
      <c r="D90" s="47">
        <v>13</v>
      </c>
      <c r="E90" s="48" t="s">
        <v>189</v>
      </c>
      <c r="F90" s="49"/>
      <c r="G90" s="50">
        <f>G91</f>
        <v>1</v>
      </c>
      <c r="H90" s="50">
        <f t="shared" si="4"/>
        <v>0</v>
      </c>
      <c r="I90" s="50">
        <f>I91</f>
        <v>1</v>
      </c>
    </row>
    <row r="91" spans="1:9" ht="48" customHeight="1" x14ac:dyDescent="0.2">
      <c r="A91" s="45" t="s">
        <v>191</v>
      </c>
      <c r="B91" s="46">
        <v>650</v>
      </c>
      <c r="C91" s="47">
        <v>1</v>
      </c>
      <c r="D91" s="47">
        <v>13</v>
      </c>
      <c r="E91" s="48" t="s">
        <v>192</v>
      </c>
      <c r="F91" s="49"/>
      <c r="G91" s="50">
        <f>G92</f>
        <v>1</v>
      </c>
      <c r="H91" s="50">
        <f t="shared" si="4"/>
        <v>0</v>
      </c>
      <c r="I91" s="50">
        <f>I92</f>
        <v>1</v>
      </c>
    </row>
    <row r="92" spans="1:9" ht="22.5" customHeight="1" x14ac:dyDescent="0.2">
      <c r="A92" s="45" t="s">
        <v>66</v>
      </c>
      <c r="B92" s="46">
        <v>650</v>
      </c>
      <c r="C92" s="47">
        <v>1</v>
      </c>
      <c r="D92" s="47">
        <v>13</v>
      </c>
      <c r="E92" s="48" t="s">
        <v>193</v>
      </c>
      <c r="F92" s="49"/>
      <c r="G92" s="50">
        <f>G93</f>
        <v>1</v>
      </c>
      <c r="H92" s="50">
        <f t="shared" si="4"/>
        <v>0</v>
      </c>
      <c r="I92" s="50">
        <f>I93</f>
        <v>1</v>
      </c>
    </row>
    <row r="93" spans="1:9" ht="22.5" customHeight="1" x14ac:dyDescent="0.2">
      <c r="A93" s="45" t="s">
        <v>86</v>
      </c>
      <c r="B93" s="46">
        <v>650</v>
      </c>
      <c r="C93" s="47">
        <v>1</v>
      </c>
      <c r="D93" s="47">
        <v>13</v>
      </c>
      <c r="E93" s="48" t="s">
        <v>193</v>
      </c>
      <c r="F93" s="49">
        <v>200</v>
      </c>
      <c r="G93" s="50">
        <f>G94</f>
        <v>1</v>
      </c>
      <c r="H93" s="50">
        <f t="shared" si="4"/>
        <v>0</v>
      </c>
      <c r="I93" s="50">
        <f>I94</f>
        <v>1</v>
      </c>
    </row>
    <row r="94" spans="1:9" ht="24" customHeight="1" x14ac:dyDescent="0.2">
      <c r="A94" s="45" t="s">
        <v>45</v>
      </c>
      <c r="B94" s="46">
        <v>650</v>
      </c>
      <c r="C94" s="47">
        <v>1</v>
      </c>
      <c r="D94" s="47">
        <v>13</v>
      </c>
      <c r="E94" s="48" t="s">
        <v>193</v>
      </c>
      <c r="F94" s="49">
        <v>240</v>
      </c>
      <c r="G94" s="50">
        <f>G95</f>
        <v>1</v>
      </c>
      <c r="H94" s="50">
        <f t="shared" si="4"/>
        <v>0</v>
      </c>
      <c r="I94" s="50">
        <f>I95</f>
        <v>1</v>
      </c>
    </row>
    <row r="95" spans="1:9" ht="29.25" customHeight="1" x14ac:dyDescent="0.2">
      <c r="A95" s="45" t="s">
        <v>36</v>
      </c>
      <c r="B95" s="46">
        <v>650</v>
      </c>
      <c r="C95" s="47">
        <v>1</v>
      </c>
      <c r="D95" s="47">
        <v>13</v>
      </c>
      <c r="E95" s="48" t="s">
        <v>193</v>
      </c>
      <c r="F95" s="49">
        <v>244</v>
      </c>
      <c r="G95" s="54">
        <v>1</v>
      </c>
      <c r="H95" s="50">
        <f t="shared" si="4"/>
        <v>0</v>
      </c>
      <c r="I95" s="54">
        <v>1</v>
      </c>
    </row>
    <row r="96" spans="1:9" s="22" customFormat="1" ht="20.25" customHeight="1" x14ac:dyDescent="0.2">
      <c r="A96" s="23" t="s">
        <v>10</v>
      </c>
      <c r="B96" s="24">
        <v>650</v>
      </c>
      <c r="C96" s="25">
        <v>2</v>
      </c>
      <c r="D96" s="25">
        <v>0</v>
      </c>
      <c r="E96" s="26" t="s">
        <v>43</v>
      </c>
      <c r="F96" s="27" t="s">
        <v>43</v>
      </c>
      <c r="G96" s="28">
        <f>G97</f>
        <v>466.4</v>
      </c>
      <c r="H96" s="75">
        <f t="shared" si="4"/>
        <v>0</v>
      </c>
      <c r="I96" s="28">
        <f>I97</f>
        <v>466.4</v>
      </c>
    </row>
    <row r="97" spans="1:9" ht="16.5" customHeight="1" x14ac:dyDescent="0.2">
      <c r="A97" s="20" t="s">
        <v>11</v>
      </c>
      <c r="B97" s="59">
        <v>650</v>
      </c>
      <c r="C97" s="29">
        <v>2</v>
      </c>
      <c r="D97" s="29">
        <v>3</v>
      </c>
      <c r="E97" s="18" t="s">
        <v>43</v>
      </c>
      <c r="F97" s="30" t="s">
        <v>43</v>
      </c>
      <c r="G97" s="17">
        <f>G98</f>
        <v>466.4</v>
      </c>
      <c r="H97" s="17">
        <f t="shared" si="4"/>
        <v>0</v>
      </c>
      <c r="I97" s="17">
        <f>I98</f>
        <v>466.4</v>
      </c>
    </row>
    <row r="98" spans="1:9" ht="9.75" customHeight="1" x14ac:dyDescent="0.2">
      <c r="A98" s="53" t="s">
        <v>60</v>
      </c>
      <c r="B98" s="46">
        <v>650</v>
      </c>
      <c r="C98" s="47">
        <v>2</v>
      </c>
      <c r="D98" s="47">
        <v>3</v>
      </c>
      <c r="E98" s="48">
        <v>5000000000</v>
      </c>
      <c r="F98" s="49" t="s">
        <v>43</v>
      </c>
      <c r="G98" s="50">
        <f>G99</f>
        <v>466.4</v>
      </c>
      <c r="H98" s="50">
        <f t="shared" si="4"/>
        <v>0</v>
      </c>
      <c r="I98" s="50">
        <f>I99</f>
        <v>466.4</v>
      </c>
    </row>
    <row r="99" spans="1:9" ht="34.5" customHeight="1" x14ac:dyDescent="0.2">
      <c r="A99" s="53" t="s">
        <v>84</v>
      </c>
      <c r="B99" s="46">
        <v>650</v>
      </c>
      <c r="C99" s="47">
        <v>2</v>
      </c>
      <c r="D99" s="47">
        <v>3</v>
      </c>
      <c r="E99" s="48">
        <v>5000100000</v>
      </c>
      <c r="F99" s="49"/>
      <c r="G99" s="50">
        <f>G100</f>
        <v>466.4</v>
      </c>
      <c r="H99" s="50">
        <f t="shared" si="4"/>
        <v>0</v>
      </c>
      <c r="I99" s="50">
        <f>I100</f>
        <v>466.4</v>
      </c>
    </row>
    <row r="100" spans="1:9" ht="24" customHeight="1" x14ac:dyDescent="0.2">
      <c r="A100" s="53" t="s">
        <v>67</v>
      </c>
      <c r="B100" s="46">
        <v>650</v>
      </c>
      <c r="C100" s="47">
        <v>2</v>
      </c>
      <c r="D100" s="47">
        <v>3</v>
      </c>
      <c r="E100" s="48" t="s">
        <v>197</v>
      </c>
      <c r="F100" s="49" t="s">
        <v>43</v>
      </c>
      <c r="G100" s="50">
        <f>G101+G105</f>
        <v>466.4</v>
      </c>
      <c r="H100" s="50">
        <f t="shared" si="4"/>
        <v>0</v>
      </c>
      <c r="I100" s="50">
        <f>I101+I105</f>
        <v>466.4</v>
      </c>
    </row>
    <row r="101" spans="1:9" ht="45" x14ac:dyDescent="0.2">
      <c r="A101" s="45" t="s">
        <v>47</v>
      </c>
      <c r="B101" s="46">
        <v>650</v>
      </c>
      <c r="C101" s="47">
        <v>2</v>
      </c>
      <c r="D101" s="47">
        <v>3</v>
      </c>
      <c r="E101" s="48">
        <v>5000151180</v>
      </c>
      <c r="F101" s="49" t="s">
        <v>48</v>
      </c>
      <c r="G101" s="50">
        <f>G102</f>
        <v>441.7</v>
      </c>
      <c r="H101" s="50">
        <f t="shared" si="4"/>
        <v>0</v>
      </c>
      <c r="I101" s="50">
        <f>I102</f>
        <v>441.7</v>
      </c>
    </row>
    <row r="102" spans="1:9" ht="22.5" x14ac:dyDescent="0.2">
      <c r="A102" s="45" t="s">
        <v>51</v>
      </c>
      <c r="B102" s="46">
        <v>650</v>
      </c>
      <c r="C102" s="47">
        <v>2</v>
      </c>
      <c r="D102" s="47">
        <v>3</v>
      </c>
      <c r="E102" s="48">
        <v>5000151180</v>
      </c>
      <c r="F102" s="49" t="s">
        <v>52</v>
      </c>
      <c r="G102" s="54">
        <f>G103+G104</f>
        <v>441.7</v>
      </c>
      <c r="H102" s="50">
        <f t="shared" si="4"/>
        <v>0</v>
      </c>
      <c r="I102" s="54">
        <f>I103+I104</f>
        <v>441.7</v>
      </c>
    </row>
    <row r="103" spans="1:9" ht="15.75" customHeight="1" x14ac:dyDescent="0.2">
      <c r="A103" s="45" t="s">
        <v>75</v>
      </c>
      <c r="B103" s="46">
        <v>650</v>
      </c>
      <c r="C103" s="47">
        <v>2</v>
      </c>
      <c r="D103" s="47">
        <v>3</v>
      </c>
      <c r="E103" s="48">
        <v>5000151180</v>
      </c>
      <c r="F103" s="49">
        <v>121</v>
      </c>
      <c r="G103" s="54">
        <v>339.2</v>
      </c>
      <c r="H103" s="50">
        <f t="shared" si="4"/>
        <v>0</v>
      </c>
      <c r="I103" s="54">
        <v>339.2</v>
      </c>
    </row>
    <row r="104" spans="1:9" ht="33.75" x14ac:dyDescent="0.2">
      <c r="A104" s="45" t="s">
        <v>76</v>
      </c>
      <c r="B104" s="46">
        <v>650</v>
      </c>
      <c r="C104" s="47">
        <v>2</v>
      </c>
      <c r="D104" s="47">
        <v>3</v>
      </c>
      <c r="E104" s="48">
        <v>5000151180</v>
      </c>
      <c r="F104" s="49">
        <v>129</v>
      </c>
      <c r="G104" s="54">
        <v>102.5</v>
      </c>
      <c r="H104" s="50">
        <f t="shared" si="4"/>
        <v>0</v>
      </c>
      <c r="I104" s="54">
        <v>102.5</v>
      </c>
    </row>
    <row r="105" spans="1:9" ht="22.5" x14ac:dyDescent="0.2">
      <c r="A105" s="45" t="s">
        <v>86</v>
      </c>
      <c r="B105" s="46">
        <v>650</v>
      </c>
      <c r="C105" s="47">
        <v>2</v>
      </c>
      <c r="D105" s="47">
        <v>3</v>
      </c>
      <c r="E105" s="48">
        <v>5000151180</v>
      </c>
      <c r="F105" s="49">
        <v>200</v>
      </c>
      <c r="G105" s="50">
        <f>G106</f>
        <v>24.7</v>
      </c>
      <c r="H105" s="50">
        <f t="shared" si="4"/>
        <v>0</v>
      </c>
      <c r="I105" s="50">
        <f>I106</f>
        <v>24.7</v>
      </c>
    </row>
    <row r="106" spans="1:9" ht="22.5" x14ac:dyDescent="0.2">
      <c r="A106" s="45" t="s">
        <v>45</v>
      </c>
      <c r="B106" s="46">
        <v>650</v>
      </c>
      <c r="C106" s="47">
        <v>2</v>
      </c>
      <c r="D106" s="47">
        <v>3</v>
      </c>
      <c r="E106" s="48">
        <v>5000151180</v>
      </c>
      <c r="F106" s="49">
        <v>240</v>
      </c>
      <c r="G106" s="50">
        <f>G107</f>
        <v>24.7</v>
      </c>
      <c r="H106" s="50">
        <f t="shared" si="4"/>
        <v>0</v>
      </c>
      <c r="I106" s="50">
        <f>I107</f>
        <v>24.7</v>
      </c>
    </row>
    <row r="107" spans="1:9" ht="22.5" x14ac:dyDescent="0.2">
      <c r="A107" s="45" t="s">
        <v>36</v>
      </c>
      <c r="B107" s="46">
        <v>650</v>
      </c>
      <c r="C107" s="47">
        <v>2</v>
      </c>
      <c r="D107" s="47">
        <v>3</v>
      </c>
      <c r="E107" s="48">
        <v>5000151180</v>
      </c>
      <c r="F107" s="49">
        <v>244</v>
      </c>
      <c r="G107" s="54">
        <v>24.7</v>
      </c>
      <c r="H107" s="50">
        <f t="shared" si="4"/>
        <v>0</v>
      </c>
      <c r="I107" s="54">
        <v>24.7</v>
      </c>
    </row>
    <row r="108" spans="1:9" s="22" customFormat="1" ht="22.5" x14ac:dyDescent="0.2">
      <c r="A108" s="23" t="s">
        <v>12</v>
      </c>
      <c r="B108" s="24">
        <v>650</v>
      </c>
      <c r="C108" s="25">
        <v>3</v>
      </c>
      <c r="D108" s="25">
        <v>0</v>
      </c>
      <c r="E108" s="26" t="s">
        <v>43</v>
      </c>
      <c r="F108" s="27" t="s">
        <v>43</v>
      </c>
      <c r="G108" s="28">
        <f>G109+G117+G131</f>
        <v>60.3</v>
      </c>
      <c r="H108" s="75">
        <f t="shared" si="4"/>
        <v>0</v>
      </c>
      <c r="I108" s="28">
        <f>I109+I117+I131</f>
        <v>60.3</v>
      </c>
    </row>
    <row r="109" spans="1:9" x14ac:dyDescent="0.2">
      <c r="A109" s="20" t="s">
        <v>13</v>
      </c>
      <c r="B109" s="59">
        <v>650</v>
      </c>
      <c r="C109" s="29">
        <v>3</v>
      </c>
      <c r="D109" s="29">
        <v>4</v>
      </c>
      <c r="E109" s="18" t="s">
        <v>43</v>
      </c>
      <c r="F109" s="30" t="s">
        <v>43</v>
      </c>
      <c r="G109" s="17">
        <f t="shared" ref="G109:I115" si="5">G110</f>
        <v>27</v>
      </c>
      <c r="H109" s="17">
        <f t="shared" si="4"/>
        <v>0</v>
      </c>
      <c r="I109" s="17">
        <f t="shared" si="5"/>
        <v>27</v>
      </c>
    </row>
    <row r="110" spans="1:9" ht="33.75" x14ac:dyDescent="0.2">
      <c r="A110" s="45" t="s">
        <v>253</v>
      </c>
      <c r="B110" s="46">
        <v>650</v>
      </c>
      <c r="C110" s="47">
        <v>3</v>
      </c>
      <c r="D110" s="47">
        <v>4</v>
      </c>
      <c r="E110" s="48" t="s">
        <v>145</v>
      </c>
      <c r="F110" s="49"/>
      <c r="G110" s="50">
        <f t="shared" si="5"/>
        <v>27</v>
      </c>
      <c r="H110" s="50">
        <f t="shared" si="4"/>
        <v>0</v>
      </c>
      <c r="I110" s="50">
        <f t="shared" si="5"/>
        <v>27</v>
      </c>
    </row>
    <row r="111" spans="1:9" x14ac:dyDescent="0.2">
      <c r="A111" s="52" t="s">
        <v>58</v>
      </c>
      <c r="B111" s="46">
        <v>650</v>
      </c>
      <c r="C111" s="47">
        <v>3</v>
      </c>
      <c r="D111" s="47">
        <v>4</v>
      </c>
      <c r="E111" s="48" t="s">
        <v>146</v>
      </c>
      <c r="F111" s="49"/>
      <c r="G111" s="50">
        <f t="shared" si="5"/>
        <v>27</v>
      </c>
      <c r="H111" s="50">
        <f t="shared" si="4"/>
        <v>0</v>
      </c>
      <c r="I111" s="50">
        <f t="shared" si="5"/>
        <v>27</v>
      </c>
    </row>
    <row r="112" spans="1:9" ht="33.75" x14ac:dyDescent="0.2">
      <c r="A112" s="45" t="s">
        <v>149</v>
      </c>
      <c r="B112" s="46">
        <v>650</v>
      </c>
      <c r="C112" s="47">
        <v>3</v>
      </c>
      <c r="D112" s="47">
        <v>4</v>
      </c>
      <c r="E112" s="48" t="s">
        <v>148</v>
      </c>
      <c r="F112" s="49"/>
      <c r="G112" s="50">
        <f t="shared" si="5"/>
        <v>27</v>
      </c>
      <c r="H112" s="50">
        <f t="shared" si="4"/>
        <v>0</v>
      </c>
      <c r="I112" s="50">
        <f t="shared" si="5"/>
        <v>27</v>
      </c>
    </row>
    <row r="113" spans="1:9" ht="90" x14ac:dyDescent="0.2">
      <c r="A113" s="45" t="s">
        <v>220</v>
      </c>
      <c r="B113" s="46">
        <v>650</v>
      </c>
      <c r="C113" s="47">
        <v>3</v>
      </c>
      <c r="D113" s="47">
        <v>4</v>
      </c>
      <c r="E113" s="58" t="s">
        <v>147</v>
      </c>
      <c r="F113" s="49"/>
      <c r="G113" s="50">
        <f t="shared" si="5"/>
        <v>27</v>
      </c>
      <c r="H113" s="50">
        <f t="shared" si="4"/>
        <v>0</v>
      </c>
      <c r="I113" s="50">
        <f t="shared" si="5"/>
        <v>27</v>
      </c>
    </row>
    <row r="114" spans="1:9" ht="27.75" customHeight="1" x14ac:dyDescent="0.2">
      <c r="A114" s="45" t="s">
        <v>86</v>
      </c>
      <c r="B114" s="46">
        <v>650</v>
      </c>
      <c r="C114" s="47">
        <v>3</v>
      </c>
      <c r="D114" s="47">
        <v>4</v>
      </c>
      <c r="E114" s="58" t="s">
        <v>147</v>
      </c>
      <c r="F114" s="49">
        <v>200</v>
      </c>
      <c r="G114" s="50">
        <f t="shared" si="5"/>
        <v>27</v>
      </c>
      <c r="H114" s="50">
        <f t="shared" si="4"/>
        <v>0</v>
      </c>
      <c r="I114" s="50">
        <f t="shared" si="5"/>
        <v>27</v>
      </c>
    </row>
    <row r="115" spans="1:9" ht="27.75" customHeight="1" x14ac:dyDescent="0.2">
      <c r="A115" s="45" t="s">
        <v>45</v>
      </c>
      <c r="B115" s="46">
        <v>650</v>
      </c>
      <c r="C115" s="47">
        <v>3</v>
      </c>
      <c r="D115" s="47">
        <v>4</v>
      </c>
      <c r="E115" s="58" t="s">
        <v>147</v>
      </c>
      <c r="F115" s="49">
        <v>240</v>
      </c>
      <c r="G115" s="50">
        <f t="shared" si="5"/>
        <v>27</v>
      </c>
      <c r="H115" s="50">
        <f t="shared" si="4"/>
        <v>0</v>
      </c>
      <c r="I115" s="50">
        <f t="shared" si="5"/>
        <v>27</v>
      </c>
    </row>
    <row r="116" spans="1:9" ht="24.75" customHeight="1" x14ac:dyDescent="0.2">
      <c r="A116" s="45" t="s">
        <v>36</v>
      </c>
      <c r="B116" s="46">
        <v>650</v>
      </c>
      <c r="C116" s="47">
        <v>3</v>
      </c>
      <c r="D116" s="47">
        <v>4</v>
      </c>
      <c r="E116" s="58" t="s">
        <v>147</v>
      </c>
      <c r="F116" s="49">
        <v>244</v>
      </c>
      <c r="G116" s="54">
        <v>27</v>
      </c>
      <c r="H116" s="50">
        <f t="shared" si="4"/>
        <v>0</v>
      </c>
      <c r="I116" s="54">
        <v>27</v>
      </c>
    </row>
    <row r="117" spans="1:9" ht="31.5" customHeight="1" x14ac:dyDescent="0.2">
      <c r="A117" s="62" t="s">
        <v>285</v>
      </c>
      <c r="B117" s="59">
        <v>650</v>
      </c>
      <c r="C117" s="29">
        <v>3</v>
      </c>
      <c r="D117" s="29">
        <v>9</v>
      </c>
      <c r="E117" s="65"/>
      <c r="F117" s="30"/>
      <c r="G117" s="17">
        <f>G118</f>
        <v>2</v>
      </c>
      <c r="H117" s="17">
        <f t="shared" si="4"/>
        <v>0</v>
      </c>
      <c r="I117" s="17">
        <f>I118</f>
        <v>2</v>
      </c>
    </row>
    <row r="118" spans="1:9" ht="42.75" customHeight="1" x14ac:dyDescent="0.2">
      <c r="A118" s="45" t="s">
        <v>258</v>
      </c>
      <c r="B118" s="46">
        <v>650</v>
      </c>
      <c r="C118" s="47">
        <v>3</v>
      </c>
      <c r="D118" s="47">
        <v>9</v>
      </c>
      <c r="E118" s="58">
        <v>7500000000</v>
      </c>
      <c r="F118" s="49"/>
      <c r="G118" s="50">
        <f>G119+G125</f>
        <v>2</v>
      </c>
      <c r="H118" s="50">
        <f t="shared" si="4"/>
        <v>0</v>
      </c>
      <c r="I118" s="50">
        <f>I119+I125</f>
        <v>2</v>
      </c>
    </row>
    <row r="119" spans="1:9" ht="38.25" customHeight="1" x14ac:dyDescent="0.2">
      <c r="A119" s="45" t="s">
        <v>194</v>
      </c>
      <c r="B119" s="46">
        <v>650</v>
      </c>
      <c r="C119" s="47">
        <v>3</v>
      </c>
      <c r="D119" s="47">
        <v>9</v>
      </c>
      <c r="E119" s="58">
        <v>7510000000</v>
      </c>
      <c r="F119" s="49"/>
      <c r="G119" s="50">
        <f>G120</f>
        <v>1</v>
      </c>
      <c r="H119" s="50">
        <f t="shared" si="4"/>
        <v>0</v>
      </c>
      <c r="I119" s="50">
        <f>I120</f>
        <v>1</v>
      </c>
    </row>
    <row r="120" spans="1:9" ht="37.5" customHeight="1" x14ac:dyDescent="0.2">
      <c r="A120" s="45" t="s">
        <v>74</v>
      </c>
      <c r="B120" s="46">
        <v>650</v>
      </c>
      <c r="C120" s="47">
        <v>3</v>
      </c>
      <c r="D120" s="47">
        <v>9</v>
      </c>
      <c r="E120" s="58">
        <v>7510100000</v>
      </c>
      <c r="F120" s="49"/>
      <c r="G120" s="50">
        <f>G121</f>
        <v>1</v>
      </c>
      <c r="H120" s="50">
        <f t="shared" si="4"/>
        <v>0</v>
      </c>
      <c r="I120" s="50">
        <f>I121</f>
        <v>1</v>
      </c>
    </row>
    <row r="121" spans="1:9" ht="32.25" customHeight="1" x14ac:dyDescent="0.2">
      <c r="A121" s="45" t="s">
        <v>66</v>
      </c>
      <c r="B121" s="46">
        <v>650</v>
      </c>
      <c r="C121" s="47">
        <v>3</v>
      </c>
      <c r="D121" s="47">
        <v>9</v>
      </c>
      <c r="E121" s="58">
        <v>7510199990</v>
      </c>
      <c r="F121" s="49"/>
      <c r="G121" s="50">
        <f>G122</f>
        <v>1</v>
      </c>
      <c r="H121" s="50">
        <f t="shared" si="4"/>
        <v>0</v>
      </c>
      <c r="I121" s="50">
        <f>I122</f>
        <v>1</v>
      </c>
    </row>
    <row r="122" spans="1:9" ht="27" customHeight="1" x14ac:dyDescent="0.2">
      <c r="A122" s="45" t="s">
        <v>86</v>
      </c>
      <c r="B122" s="46">
        <v>650</v>
      </c>
      <c r="C122" s="47">
        <v>3</v>
      </c>
      <c r="D122" s="47">
        <v>9</v>
      </c>
      <c r="E122" s="58">
        <v>7510199990</v>
      </c>
      <c r="F122" s="49">
        <v>200</v>
      </c>
      <c r="G122" s="50">
        <f>G123</f>
        <v>1</v>
      </c>
      <c r="H122" s="50">
        <f t="shared" si="4"/>
        <v>0</v>
      </c>
      <c r="I122" s="50">
        <f>I123</f>
        <v>1</v>
      </c>
    </row>
    <row r="123" spans="1:9" ht="27" customHeight="1" x14ac:dyDescent="0.2">
      <c r="A123" s="45" t="s">
        <v>45</v>
      </c>
      <c r="B123" s="46">
        <v>650</v>
      </c>
      <c r="C123" s="47">
        <v>3</v>
      </c>
      <c r="D123" s="47">
        <v>9</v>
      </c>
      <c r="E123" s="58">
        <v>7510199990</v>
      </c>
      <c r="F123" s="49">
        <v>240</v>
      </c>
      <c r="G123" s="50">
        <f>G124</f>
        <v>1</v>
      </c>
      <c r="H123" s="50">
        <f t="shared" si="4"/>
        <v>0</v>
      </c>
      <c r="I123" s="50">
        <f>I124</f>
        <v>1</v>
      </c>
    </row>
    <row r="124" spans="1:9" ht="27" customHeight="1" x14ac:dyDescent="0.2">
      <c r="A124" s="45" t="s">
        <v>36</v>
      </c>
      <c r="B124" s="46">
        <v>650</v>
      </c>
      <c r="C124" s="47">
        <v>3</v>
      </c>
      <c r="D124" s="47">
        <v>9</v>
      </c>
      <c r="E124" s="58">
        <v>7510199990</v>
      </c>
      <c r="F124" s="49">
        <v>244</v>
      </c>
      <c r="G124" s="54">
        <v>1</v>
      </c>
      <c r="H124" s="50">
        <f t="shared" si="4"/>
        <v>0</v>
      </c>
      <c r="I124" s="54">
        <v>1</v>
      </c>
    </row>
    <row r="125" spans="1:9" ht="11.25" customHeight="1" x14ac:dyDescent="0.2">
      <c r="A125" s="45" t="s">
        <v>195</v>
      </c>
      <c r="B125" s="46">
        <v>650</v>
      </c>
      <c r="C125" s="47">
        <v>3</v>
      </c>
      <c r="D125" s="47">
        <v>9</v>
      </c>
      <c r="E125" s="58">
        <v>7520000000</v>
      </c>
      <c r="F125" s="49"/>
      <c r="G125" s="50">
        <f>G126</f>
        <v>1</v>
      </c>
      <c r="H125" s="50">
        <f t="shared" si="4"/>
        <v>0</v>
      </c>
      <c r="I125" s="50">
        <f>I126</f>
        <v>1</v>
      </c>
    </row>
    <row r="126" spans="1:9" ht="27.75" customHeight="1" x14ac:dyDescent="0.2">
      <c r="A126" s="45" t="s">
        <v>196</v>
      </c>
      <c r="B126" s="46">
        <v>650</v>
      </c>
      <c r="C126" s="47">
        <v>3</v>
      </c>
      <c r="D126" s="47">
        <v>9</v>
      </c>
      <c r="E126" s="58">
        <v>7520100000</v>
      </c>
      <c r="F126" s="49"/>
      <c r="G126" s="50">
        <f>G127</f>
        <v>1</v>
      </c>
      <c r="H126" s="50">
        <f t="shared" si="4"/>
        <v>0</v>
      </c>
      <c r="I126" s="50">
        <f>I127</f>
        <v>1</v>
      </c>
    </row>
    <row r="127" spans="1:9" ht="27.75" customHeight="1" x14ac:dyDescent="0.2">
      <c r="A127" s="45" t="s">
        <v>66</v>
      </c>
      <c r="B127" s="46">
        <v>650</v>
      </c>
      <c r="C127" s="47">
        <v>3</v>
      </c>
      <c r="D127" s="47">
        <v>9</v>
      </c>
      <c r="E127" s="58">
        <v>7520199990</v>
      </c>
      <c r="F127" s="49"/>
      <c r="G127" s="50">
        <f>G128</f>
        <v>1</v>
      </c>
      <c r="H127" s="50">
        <f t="shared" si="4"/>
        <v>0</v>
      </c>
      <c r="I127" s="50">
        <f>I128</f>
        <v>1</v>
      </c>
    </row>
    <row r="128" spans="1:9" ht="30" customHeight="1" x14ac:dyDescent="0.2">
      <c r="A128" s="45" t="s">
        <v>86</v>
      </c>
      <c r="B128" s="46">
        <v>650</v>
      </c>
      <c r="C128" s="47">
        <v>3</v>
      </c>
      <c r="D128" s="47">
        <v>9</v>
      </c>
      <c r="E128" s="58">
        <v>7520199990</v>
      </c>
      <c r="F128" s="49">
        <v>200</v>
      </c>
      <c r="G128" s="50">
        <f>G129</f>
        <v>1</v>
      </c>
      <c r="H128" s="50">
        <f t="shared" si="4"/>
        <v>0</v>
      </c>
      <c r="I128" s="50">
        <f>I129</f>
        <v>1</v>
      </c>
    </row>
    <row r="129" spans="1:9" ht="27" customHeight="1" x14ac:dyDescent="0.2">
      <c r="A129" s="45" t="s">
        <v>45</v>
      </c>
      <c r="B129" s="46">
        <v>650</v>
      </c>
      <c r="C129" s="47">
        <v>3</v>
      </c>
      <c r="D129" s="47">
        <v>9</v>
      </c>
      <c r="E129" s="58">
        <v>7520199990</v>
      </c>
      <c r="F129" s="49">
        <v>240</v>
      </c>
      <c r="G129" s="50">
        <f>G130</f>
        <v>1</v>
      </c>
      <c r="H129" s="50">
        <f t="shared" si="4"/>
        <v>0</v>
      </c>
      <c r="I129" s="50">
        <f>I130</f>
        <v>1</v>
      </c>
    </row>
    <row r="130" spans="1:9" ht="29.25" customHeight="1" x14ac:dyDescent="0.2">
      <c r="A130" s="45" t="s">
        <v>36</v>
      </c>
      <c r="B130" s="46">
        <v>650</v>
      </c>
      <c r="C130" s="47">
        <v>3</v>
      </c>
      <c r="D130" s="47">
        <v>9</v>
      </c>
      <c r="E130" s="58">
        <v>7520199990</v>
      </c>
      <c r="F130" s="49">
        <v>244</v>
      </c>
      <c r="G130" s="54">
        <v>1</v>
      </c>
      <c r="H130" s="50">
        <f t="shared" si="4"/>
        <v>0</v>
      </c>
      <c r="I130" s="54">
        <v>1</v>
      </c>
    </row>
    <row r="131" spans="1:9" ht="28.5" customHeight="1" x14ac:dyDescent="0.2">
      <c r="A131" s="62" t="s">
        <v>68</v>
      </c>
      <c r="B131" s="59">
        <v>650</v>
      </c>
      <c r="C131" s="29">
        <v>3</v>
      </c>
      <c r="D131" s="29">
        <v>14</v>
      </c>
      <c r="E131" s="18"/>
      <c r="F131" s="30"/>
      <c r="G131" s="66">
        <f t="shared" ref="G131:I137" si="6">G132</f>
        <v>31.3</v>
      </c>
      <c r="H131" s="17">
        <f t="shared" si="4"/>
        <v>0</v>
      </c>
      <c r="I131" s="66">
        <f t="shared" si="6"/>
        <v>31.3</v>
      </c>
    </row>
    <row r="132" spans="1:9" ht="38.25" customHeight="1" x14ac:dyDescent="0.2">
      <c r="A132" s="45" t="s">
        <v>253</v>
      </c>
      <c r="B132" s="46">
        <v>650</v>
      </c>
      <c r="C132" s="47">
        <v>3</v>
      </c>
      <c r="D132" s="47">
        <v>14</v>
      </c>
      <c r="E132" s="48" t="s">
        <v>145</v>
      </c>
      <c r="F132" s="49"/>
      <c r="G132" s="54">
        <f t="shared" si="6"/>
        <v>31.3</v>
      </c>
      <c r="H132" s="50">
        <f t="shared" si="4"/>
        <v>0</v>
      </c>
      <c r="I132" s="54">
        <f t="shared" si="6"/>
        <v>31.3</v>
      </c>
    </row>
    <row r="133" spans="1:9" ht="24" customHeight="1" x14ac:dyDescent="0.2">
      <c r="A133" s="45" t="s">
        <v>58</v>
      </c>
      <c r="B133" s="46">
        <v>650</v>
      </c>
      <c r="C133" s="47">
        <v>3</v>
      </c>
      <c r="D133" s="47">
        <v>14</v>
      </c>
      <c r="E133" s="48" t="s">
        <v>146</v>
      </c>
      <c r="F133" s="49"/>
      <c r="G133" s="50">
        <f t="shared" si="6"/>
        <v>31.3</v>
      </c>
      <c r="H133" s="50">
        <f t="shared" si="4"/>
        <v>0</v>
      </c>
      <c r="I133" s="50">
        <f t="shared" si="6"/>
        <v>31.3</v>
      </c>
    </row>
    <row r="134" spans="1:9" ht="27.75" customHeight="1" x14ac:dyDescent="0.2">
      <c r="A134" s="45" t="s">
        <v>151</v>
      </c>
      <c r="B134" s="46">
        <v>650</v>
      </c>
      <c r="C134" s="47">
        <v>3</v>
      </c>
      <c r="D134" s="47">
        <v>14</v>
      </c>
      <c r="E134" s="48" t="s">
        <v>152</v>
      </c>
      <c r="F134" s="49"/>
      <c r="G134" s="50">
        <f>G135+G139</f>
        <v>31.3</v>
      </c>
      <c r="H134" s="50">
        <f t="shared" si="4"/>
        <v>0</v>
      </c>
      <c r="I134" s="50">
        <f>I135+I139</f>
        <v>31.3</v>
      </c>
    </row>
    <row r="135" spans="1:9" ht="31.5" customHeight="1" x14ac:dyDescent="0.2">
      <c r="A135" s="45" t="s">
        <v>128</v>
      </c>
      <c r="B135" s="46">
        <v>650</v>
      </c>
      <c r="C135" s="47">
        <v>3</v>
      </c>
      <c r="D135" s="47">
        <v>14</v>
      </c>
      <c r="E135" s="48" t="s">
        <v>153</v>
      </c>
      <c r="F135" s="49"/>
      <c r="G135" s="50">
        <f t="shared" si="6"/>
        <v>25</v>
      </c>
      <c r="H135" s="50">
        <f t="shared" si="4"/>
        <v>0</v>
      </c>
      <c r="I135" s="50">
        <f t="shared" si="6"/>
        <v>25</v>
      </c>
    </row>
    <row r="136" spans="1:9" ht="45" customHeight="1" x14ac:dyDescent="0.2">
      <c r="A136" s="45" t="s">
        <v>47</v>
      </c>
      <c r="B136" s="46">
        <v>650</v>
      </c>
      <c r="C136" s="47">
        <v>3</v>
      </c>
      <c r="D136" s="47">
        <v>14</v>
      </c>
      <c r="E136" s="48" t="s">
        <v>153</v>
      </c>
      <c r="F136" s="49">
        <v>100</v>
      </c>
      <c r="G136" s="50">
        <f t="shared" si="6"/>
        <v>25</v>
      </c>
      <c r="H136" s="50">
        <f t="shared" si="4"/>
        <v>0</v>
      </c>
      <c r="I136" s="50">
        <f t="shared" si="6"/>
        <v>25</v>
      </c>
    </row>
    <row r="137" spans="1:9" ht="18.75" customHeight="1" x14ac:dyDescent="0.2">
      <c r="A137" s="45" t="s">
        <v>49</v>
      </c>
      <c r="B137" s="46">
        <v>650</v>
      </c>
      <c r="C137" s="47">
        <v>3</v>
      </c>
      <c r="D137" s="47">
        <v>14</v>
      </c>
      <c r="E137" s="48" t="s">
        <v>153</v>
      </c>
      <c r="F137" s="49">
        <v>110</v>
      </c>
      <c r="G137" s="50">
        <f t="shared" si="6"/>
        <v>25</v>
      </c>
      <c r="H137" s="50">
        <f t="shared" si="4"/>
        <v>0</v>
      </c>
      <c r="I137" s="50">
        <f t="shared" si="6"/>
        <v>25</v>
      </c>
    </row>
    <row r="138" spans="1:9" ht="36" customHeight="1" x14ac:dyDescent="0.2">
      <c r="A138" s="45" t="s">
        <v>201</v>
      </c>
      <c r="B138" s="46">
        <v>650</v>
      </c>
      <c r="C138" s="47">
        <v>3</v>
      </c>
      <c r="D138" s="47">
        <v>14</v>
      </c>
      <c r="E138" s="48" t="s">
        <v>153</v>
      </c>
      <c r="F138" s="49">
        <v>113</v>
      </c>
      <c r="G138" s="50">
        <v>25</v>
      </c>
      <c r="H138" s="50">
        <f t="shared" si="4"/>
        <v>0</v>
      </c>
      <c r="I138" s="50">
        <v>25</v>
      </c>
    </row>
    <row r="139" spans="1:9" ht="33.75" x14ac:dyDescent="0.2">
      <c r="A139" s="45" t="s">
        <v>129</v>
      </c>
      <c r="B139" s="46">
        <v>650</v>
      </c>
      <c r="C139" s="47">
        <v>3</v>
      </c>
      <c r="D139" s="47">
        <v>14</v>
      </c>
      <c r="E139" s="48" t="s">
        <v>154</v>
      </c>
      <c r="F139" s="49"/>
      <c r="G139" s="54">
        <f>G140</f>
        <v>6.3</v>
      </c>
      <c r="H139" s="50">
        <f t="shared" si="4"/>
        <v>0</v>
      </c>
      <c r="I139" s="54">
        <f>I140</f>
        <v>6.3</v>
      </c>
    </row>
    <row r="140" spans="1:9" ht="45" x14ac:dyDescent="0.2">
      <c r="A140" s="45" t="s">
        <v>47</v>
      </c>
      <c r="B140" s="46">
        <v>650</v>
      </c>
      <c r="C140" s="47">
        <v>3</v>
      </c>
      <c r="D140" s="47">
        <v>14</v>
      </c>
      <c r="E140" s="48" t="s">
        <v>154</v>
      </c>
      <c r="F140" s="49">
        <v>100</v>
      </c>
      <c r="G140" s="54">
        <f>G141</f>
        <v>6.3</v>
      </c>
      <c r="H140" s="50">
        <f t="shared" si="4"/>
        <v>0</v>
      </c>
      <c r="I140" s="54">
        <f>I141</f>
        <v>6.3</v>
      </c>
    </row>
    <row r="141" spans="1:9" x14ac:dyDescent="0.2">
      <c r="A141" s="45" t="s">
        <v>49</v>
      </c>
      <c r="B141" s="46">
        <v>650</v>
      </c>
      <c r="C141" s="47">
        <v>3</v>
      </c>
      <c r="D141" s="47">
        <v>14</v>
      </c>
      <c r="E141" s="48" t="s">
        <v>154</v>
      </c>
      <c r="F141" s="49">
        <v>110</v>
      </c>
      <c r="G141" s="50">
        <f>G142</f>
        <v>6.3</v>
      </c>
      <c r="H141" s="50">
        <f t="shared" si="4"/>
        <v>0</v>
      </c>
      <c r="I141" s="50">
        <f>I142</f>
        <v>6.3</v>
      </c>
    </row>
    <row r="142" spans="1:9" ht="33.75" x14ac:dyDescent="0.2">
      <c r="A142" s="45" t="s">
        <v>201</v>
      </c>
      <c r="B142" s="46">
        <v>650</v>
      </c>
      <c r="C142" s="47">
        <v>3</v>
      </c>
      <c r="D142" s="47">
        <v>14</v>
      </c>
      <c r="E142" s="48" t="s">
        <v>154</v>
      </c>
      <c r="F142" s="49">
        <v>113</v>
      </c>
      <c r="G142" s="54">
        <v>6.3</v>
      </c>
      <c r="H142" s="50">
        <f t="shared" ref="H142:H206" si="7">I142-G142</f>
        <v>0</v>
      </c>
      <c r="I142" s="54">
        <v>6.3</v>
      </c>
    </row>
    <row r="143" spans="1:9" s="22" customFormat="1" ht="16.5" customHeight="1" x14ac:dyDescent="0.2">
      <c r="A143" s="23" t="s">
        <v>14</v>
      </c>
      <c r="B143" s="24">
        <v>650</v>
      </c>
      <c r="C143" s="25">
        <v>4</v>
      </c>
      <c r="D143" s="63">
        <v>0</v>
      </c>
      <c r="E143" s="26" t="s">
        <v>43</v>
      </c>
      <c r="F143" s="27" t="s">
        <v>43</v>
      </c>
      <c r="G143" s="64">
        <f>G144+G152+G159</f>
        <v>2572.6</v>
      </c>
      <c r="H143" s="75">
        <f t="shared" si="7"/>
        <v>2200.5439499999998</v>
      </c>
      <c r="I143" s="64">
        <f>I144+I152+I159</f>
        <v>4773.1439499999997</v>
      </c>
    </row>
    <row r="144" spans="1:9" ht="18" customHeight="1" x14ac:dyDescent="0.2">
      <c r="A144" s="62" t="s">
        <v>125</v>
      </c>
      <c r="B144" s="59">
        <v>650</v>
      </c>
      <c r="C144" s="29">
        <v>4</v>
      </c>
      <c r="D144" s="29">
        <v>9</v>
      </c>
      <c r="E144" s="18"/>
      <c r="F144" s="30"/>
      <c r="G144" s="17">
        <f t="shared" ref="G144:I150" si="8">G145</f>
        <v>2151.1</v>
      </c>
      <c r="H144" s="17">
        <f t="shared" si="7"/>
        <v>2200.5439499999998</v>
      </c>
      <c r="I144" s="17">
        <f t="shared" si="8"/>
        <v>4351.6439499999997</v>
      </c>
    </row>
    <row r="145" spans="1:9" ht="33.75" x14ac:dyDescent="0.2">
      <c r="A145" s="45" t="s">
        <v>249</v>
      </c>
      <c r="B145" s="46">
        <v>650</v>
      </c>
      <c r="C145" s="47">
        <v>4</v>
      </c>
      <c r="D145" s="47">
        <v>9</v>
      </c>
      <c r="E145" s="51">
        <v>8400000000</v>
      </c>
      <c r="F145" s="49"/>
      <c r="G145" s="50">
        <f t="shared" si="8"/>
        <v>2151.1</v>
      </c>
      <c r="H145" s="50">
        <f t="shared" si="7"/>
        <v>2200.5439499999998</v>
      </c>
      <c r="I145" s="50">
        <f t="shared" si="8"/>
        <v>4351.6439499999997</v>
      </c>
    </row>
    <row r="146" spans="1:9" x14ac:dyDescent="0.2">
      <c r="A146" s="45" t="s">
        <v>123</v>
      </c>
      <c r="B146" s="46">
        <v>650</v>
      </c>
      <c r="C146" s="47">
        <v>4</v>
      </c>
      <c r="D146" s="47">
        <v>9</v>
      </c>
      <c r="E146" s="51">
        <v>8410000000</v>
      </c>
      <c r="F146" s="49"/>
      <c r="G146" s="50">
        <f t="shared" si="8"/>
        <v>2151.1</v>
      </c>
      <c r="H146" s="50">
        <f t="shared" si="7"/>
        <v>2200.5439499999998</v>
      </c>
      <c r="I146" s="50">
        <f t="shared" si="8"/>
        <v>4351.6439499999997</v>
      </c>
    </row>
    <row r="147" spans="1:9" ht="22.5" x14ac:dyDescent="0.2">
      <c r="A147" s="45" t="s">
        <v>124</v>
      </c>
      <c r="B147" s="46">
        <v>650</v>
      </c>
      <c r="C147" s="47">
        <v>4</v>
      </c>
      <c r="D147" s="47">
        <v>9</v>
      </c>
      <c r="E147" s="51">
        <v>8410100000</v>
      </c>
      <c r="F147" s="49"/>
      <c r="G147" s="50">
        <f t="shared" si="8"/>
        <v>2151.1</v>
      </c>
      <c r="H147" s="50">
        <f t="shared" si="7"/>
        <v>2200.5439499999998</v>
      </c>
      <c r="I147" s="50">
        <f t="shared" si="8"/>
        <v>4351.6439499999997</v>
      </c>
    </row>
    <row r="148" spans="1:9" ht="30" customHeight="1" x14ac:dyDescent="0.2">
      <c r="A148" s="45" t="s">
        <v>66</v>
      </c>
      <c r="B148" s="46">
        <v>650</v>
      </c>
      <c r="C148" s="47">
        <v>4</v>
      </c>
      <c r="D148" s="47">
        <v>9</v>
      </c>
      <c r="E148" s="51">
        <v>8410199990</v>
      </c>
      <c r="F148" s="49"/>
      <c r="G148" s="50">
        <f t="shared" si="8"/>
        <v>2151.1</v>
      </c>
      <c r="H148" s="50">
        <f t="shared" si="7"/>
        <v>2200.5439499999998</v>
      </c>
      <c r="I148" s="50">
        <f t="shared" si="8"/>
        <v>4351.6439499999997</v>
      </c>
    </row>
    <row r="149" spans="1:9" ht="22.5" x14ac:dyDescent="0.2">
      <c r="A149" s="45" t="s">
        <v>86</v>
      </c>
      <c r="B149" s="46">
        <v>650</v>
      </c>
      <c r="C149" s="47">
        <v>4</v>
      </c>
      <c r="D149" s="47">
        <v>9</v>
      </c>
      <c r="E149" s="51">
        <v>8410199990</v>
      </c>
      <c r="F149" s="49">
        <v>200</v>
      </c>
      <c r="G149" s="50">
        <f t="shared" si="8"/>
        <v>2151.1</v>
      </c>
      <c r="H149" s="50">
        <f t="shared" si="7"/>
        <v>2200.5439499999998</v>
      </c>
      <c r="I149" s="50">
        <f t="shared" si="8"/>
        <v>4351.6439499999997</v>
      </c>
    </row>
    <row r="150" spans="1:9" ht="22.5" x14ac:dyDescent="0.2">
      <c r="A150" s="45" t="s">
        <v>45</v>
      </c>
      <c r="B150" s="46">
        <v>650</v>
      </c>
      <c r="C150" s="47">
        <v>4</v>
      </c>
      <c r="D150" s="47">
        <v>9</v>
      </c>
      <c r="E150" s="51">
        <v>8410199990</v>
      </c>
      <c r="F150" s="49">
        <v>240</v>
      </c>
      <c r="G150" s="50">
        <f t="shared" si="8"/>
        <v>2151.1</v>
      </c>
      <c r="H150" s="50">
        <f t="shared" si="7"/>
        <v>2200.5439499999998</v>
      </c>
      <c r="I150" s="50">
        <f t="shared" si="8"/>
        <v>4351.6439499999997</v>
      </c>
    </row>
    <row r="151" spans="1:9" ht="22.5" x14ac:dyDescent="0.2">
      <c r="A151" s="45" t="s">
        <v>36</v>
      </c>
      <c r="B151" s="46">
        <v>650</v>
      </c>
      <c r="C151" s="47">
        <v>4</v>
      </c>
      <c r="D151" s="47">
        <v>9</v>
      </c>
      <c r="E151" s="51">
        <v>8410199990</v>
      </c>
      <c r="F151" s="49">
        <v>244</v>
      </c>
      <c r="G151" s="50">
        <f>'ДФ 2021'!C20</f>
        <v>2151.1</v>
      </c>
      <c r="H151" s="50">
        <v>2200.5439500000002</v>
      </c>
      <c r="I151" s="13">
        <f>G151+H151</f>
        <v>4351.6439499999997</v>
      </c>
    </row>
    <row r="152" spans="1:9" ht="15.75" customHeight="1" x14ac:dyDescent="0.2">
      <c r="A152" s="20" t="s">
        <v>15</v>
      </c>
      <c r="B152" s="59">
        <v>650</v>
      </c>
      <c r="C152" s="29">
        <v>4</v>
      </c>
      <c r="D152" s="29">
        <v>10</v>
      </c>
      <c r="E152" s="18" t="s">
        <v>43</v>
      </c>
      <c r="F152" s="30" t="s">
        <v>43</v>
      </c>
      <c r="G152" s="17">
        <f t="shared" ref="G152:I157" si="9">G153</f>
        <v>414.2</v>
      </c>
      <c r="H152" s="17">
        <f t="shared" si="7"/>
        <v>0</v>
      </c>
      <c r="I152" s="17">
        <f t="shared" si="9"/>
        <v>414.2</v>
      </c>
    </row>
    <row r="153" spans="1:9" ht="24.75" customHeight="1" x14ac:dyDescent="0.2">
      <c r="A153" s="53" t="s">
        <v>250</v>
      </c>
      <c r="B153" s="46">
        <v>650</v>
      </c>
      <c r="C153" s="47">
        <v>4</v>
      </c>
      <c r="D153" s="47">
        <v>10</v>
      </c>
      <c r="E153" s="48" t="s">
        <v>133</v>
      </c>
      <c r="F153" s="49" t="s">
        <v>43</v>
      </c>
      <c r="G153" s="50">
        <f t="shared" si="9"/>
        <v>414.2</v>
      </c>
      <c r="H153" s="50">
        <f t="shared" si="7"/>
        <v>0</v>
      </c>
      <c r="I153" s="50">
        <f t="shared" si="9"/>
        <v>414.2</v>
      </c>
    </row>
    <row r="154" spans="1:9" ht="22.5" x14ac:dyDescent="0.2">
      <c r="A154" s="53" t="s">
        <v>221</v>
      </c>
      <c r="B154" s="46">
        <v>650</v>
      </c>
      <c r="C154" s="47">
        <v>4</v>
      </c>
      <c r="D154" s="47">
        <v>10</v>
      </c>
      <c r="E154" s="48" t="s">
        <v>155</v>
      </c>
      <c r="F154" s="49" t="s">
        <v>43</v>
      </c>
      <c r="G154" s="50">
        <f t="shared" si="9"/>
        <v>414.2</v>
      </c>
      <c r="H154" s="50">
        <f t="shared" si="7"/>
        <v>0</v>
      </c>
      <c r="I154" s="50">
        <f t="shared" si="9"/>
        <v>414.2</v>
      </c>
    </row>
    <row r="155" spans="1:9" ht="11.25" customHeight="1" x14ac:dyDescent="0.2">
      <c r="A155" s="53" t="s">
        <v>39</v>
      </c>
      <c r="B155" s="46">
        <v>650</v>
      </c>
      <c r="C155" s="47">
        <v>4</v>
      </c>
      <c r="D155" s="47">
        <v>10</v>
      </c>
      <c r="E155" s="48" t="s">
        <v>156</v>
      </c>
      <c r="F155" s="49"/>
      <c r="G155" s="50">
        <f t="shared" si="9"/>
        <v>414.2</v>
      </c>
      <c r="H155" s="50">
        <f t="shared" si="7"/>
        <v>0</v>
      </c>
      <c r="I155" s="50">
        <f t="shared" si="9"/>
        <v>414.2</v>
      </c>
    </row>
    <row r="156" spans="1:9" ht="26.25" customHeight="1" x14ac:dyDescent="0.2">
      <c r="A156" s="45" t="s">
        <v>86</v>
      </c>
      <c r="B156" s="46">
        <v>650</v>
      </c>
      <c r="C156" s="47">
        <v>4</v>
      </c>
      <c r="D156" s="47">
        <v>10</v>
      </c>
      <c r="E156" s="48" t="s">
        <v>156</v>
      </c>
      <c r="F156" s="49" t="s">
        <v>44</v>
      </c>
      <c r="G156" s="50">
        <f t="shared" si="9"/>
        <v>414.2</v>
      </c>
      <c r="H156" s="50">
        <f t="shared" si="7"/>
        <v>0</v>
      </c>
      <c r="I156" s="50">
        <f t="shared" si="9"/>
        <v>414.2</v>
      </c>
    </row>
    <row r="157" spans="1:9" ht="26.25" customHeight="1" x14ac:dyDescent="0.2">
      <c r="A157" s="45" t="s">
        <v>45</v>
      </c>
      <c r="B157" s="46">
        <v>650</v>
      </c>
      <c r="C157" s="47">
        <v>4</v>
      </c>
      <c r="D157" s="47">
        <v>10</v>
      </c>
      <c r="E157" s="48" t="s">
        <v>156</v>
      </c>
      <c r="F157" s="49" t="s">
        <v>46</v>
      </c>
      <c r="G157" s="50">
        <f t="shared" si="9"/>
        <v>414.2</v>
      </c>
      <c r="H157" s="50">
        <f t="shared" si="7"/>
        <v>0</v>
      </c>
      <c r="I157" s="50">
        <f t="shared" si="9"/>
        <v>414.2</v>
      </c>
    </row>
    <row r="158" spans="1:9" ht="26.25" customHeight="1" x14ac:dyDescent="0.2">
      <c r="A158" s="45" t="s">
        <v>36</v>
      </c>
      <c r="B158" s="46">
        <v>650</v>
      </c>
      <c r="C158" s="47">
        <v>4</v>
      </c>
      <c r="D158" s="47">
        <v>10</v>
      </c>
      <c r="E158" s="48" t="s">
        <v>156</v>
      </c>
      <c r="F158" s="49">
        <v>244</v>
      </c>
      <c r="G158" s="50">
        <v>414.2</v>
      </c>
      <c r="H158" s="50">
        <f t="shared" si="7"/>
        <v>0</v>
      </c>
      <c r="I158" s="50">
        <v>414.2</v>
      </c>
    </row>
    <row r="159" spans="1:9" ht="12.75" customHeight="1" x14ac:dyDescent="0.2">
      <c r="A159" s="62" t="s">
        <v>127</v>
      </c>
      <c r="B159" s="59">
        <v>650</v>
      </c>
      <c r="C159" s="29">
        <v>4</v>
      </c>
      <c r="D159" s="29">
        <v>12</v>
      </c>
      <c r="E159" s="18"/>
      <c r="F159" s="30"/>
      <c r="G159" s="17">
        <f>G160</f>
        <v>7.3</v>
      </c>
      <c r="H159" s="17">
        <f t="shared" si="7"/>
        <v>0</v>
      </c>
      <c r="I159" s="17">
        <f>I160</f>
        <v>7.3</v>
      </c>
    </row>
    <row r="160" spans="1:9" ht="24" customHeight="1" x14ac:dyDescent="0.2">
      <c r="A160" s="53" t="s">
        <v>250</v>
      </c>
      <c r="B160" s="46">
        <v>650</v>
      </c>
      <c r="C160" s="47">
        <v>4</v>
      </c>
      <c r="D160" s="47">
        <v>12</v>
      </c>
      <c r="E160" s="48" t="s">
        <v>133</v>
      </c>
      <c r="F160" s="49"/>
      <c r="G160" s="50">
        <f>G161</f>
        <v>7.3</v>
      </c>
      <c r="H160" s="50">
        <f t="shared" si="7"/>
        <v>0</v>
      </c>
      <c r="I160" s="50">
        <f>I161</f>
        <v>7.3</v>
      </c>
    </row>
    <row r="161" spans="1:9" ht="38.25" customHeight="1" x14ac:dyDescent="0.2">
      <c r="A161" s="53" t="s">
        <v>222</v>
      </c>
      <c r="B161" s="46">
        <v>650</v>
      </c>
      <c r="C161" s="47">
        <v>4</v>
      </c>
      <c r="D161" s="47">
        <v>12</v>
      </c>
      <c r="E161" s="48" t="s">
        <v>157</v>
      </c>
      <c r="F161" s="49"/>
      <c r="G161" s="50">
        <f>G162</f>
        <v>7.3</v>
      </c>
      <c r="H161" s="50">
        <f t="shared" si="7"/>
        <v>0</v>
      </c>
      <c r="I161" s="50">
        <f>I162</f>
        <v>7.3</v>
      </c>
    </row>
    <row r="162" spans="1:9" ht="45" customHeight="1" x14ac:dyDescent="0.2">
      <c r="A162" s="45" t="s">
        <v>126</v>
      </c>
      <c r="B162" s="46">
        <v>650</v>
      </c>
      <c r="C162" s="47">
        <v>4</v>
      </c>
      <c r="D162" s="47">
        <v>12</v>
      </c>
      <c r="E162" s="58">
        <v>7700189020</v>
      </c>
      <c r="F162" s="49"/>
      <c r="G162" s="54">
        <f>G163</f>
        <v>7.3</v>
      </c>
      <c r="H162" s="50">
        <f t="shared" si="7"/>
        <v>0</v>
      </c>
      <c r="I162" s="54">
        <f>I163</f>
        <v>7.3</v>
      </c>
    </row>
    <row r="163" spans="1:9" ht="12" customHeight="1" x14ac:dyDescent="0.2">
      <c r="A163" s="45" t="s">
        <v>59</v>
      </c>
      <c r="B163" s="46">
        <v>650</v>
      </c>
      <c r="C163" s="47">
        <v>4</v>
      </c>
      <c r="D163" s="47">
        <v>12</v>
      </c>
      <c r="E163" s="58">
        <v>7700189020</v>
      </c>
      <c r="F163" s="49">
        <v>500</v>
      </c>
      <c r="G163" s="50">
        <f>G164</f>
        <v>7.3</v>
      </c>
      <c r="H163" s="50">
        <f t="shared" si="7"/>
        <v>0</v>
      </c>
      <c r="I163" s="50">
        <f>I164</f>
        <v>7.3</v>
      </c>
    </row>
    <row r="164" spans="1:9" ht="16.5" customHeight="1" x14ac:dyDescent="0.2">
      <c r="A164" s="45" t="s">
        <v>42</v>
      </c>
      <c r="B164" s="46">
        <v>650</v>
      </c>
      <c r="C164" s="47">
        <v>4</v>
      </c>
      <c r="D164" s="47">
        <v>12</v>
      </c>
      <c r="E164" s="58">
        <v>7700189020</v>
      </c>
      <c r="F164" s="49">
        <v>540</v>
      </c>
      <c r="G164" s="50">
        <v>7.3</v>
      </c>
      <c r="H164" s="50">
        <f t="shared" si="7"/>
        <v>0</v>
      </c>
      <c r="I164" s="50">
        <v>7.3</v>
      </c>
    </row>
    <row r="165" spans="1:9" s="22" customFormat="1" ht="13.5" customHeight="1" x14ac:dyDescent="0.2">
      <c r="A165" s="23" t="s">
        <v>16</v>
      </c>
      <c r="B165" s="24">
        <v>650</v>
      </c>
      <c r="C165" s="25">
        <v>5</v>
      </c>
      <c r="D165" s="25">
        <v>0</v>
      </c>
      <c r="E165" s="26" t="s">
        <v>43</v>
      </c>
      <c r="F165" s="27" t="s">
        <v>43</v>
      </c>
      <c r="G165" s="60">
        <f>G166+G174+G189+G219</f>
        <v>3377.3</v>
      </c>
      <c r="H165" s="75">
        <f t="shared" si="7"/>
        <v>0</v>
      </c>
      <c r="I165" s="60">
        <f>I166+I174+I189+I219</f>
        <v>3377.3</v>
      </c>
    </row>
    <row r="166" spans="1:9" x14ac:dyDescent="0.2">
      <c r="A166" s="20" t="s">
        <v>40</v>
      </c>
      <c r="B166" s="59">
        <v>650</v>
      </c>
      <c r="C166" s="29">
        <v>5</v>
      </c>
      <c r="D166" s="29">
        <v>1</v>
      </c>
      <c r="E166" s="18" t="s">
        <v>43</v>
      </c>
      <c r="F166" s="30" t="s">
        <v>43</v>
      </c>
      <c r="G166" s="17">
        <f t="shared" ref="G166:I172" si="10">G167</f>
        <v>238.6</v>
      </c>
      <c r="H166" s="17">
        <f t="shared" si="7"/>
        <v>0</v>
      </c>
      <c r="I166" s="17">
        <f t="shared" si="10"/>
        <v>238.6</v>
      </c>
    </row>
    <row r="167" spans="1:9" ht="40.5" customHeight="1" x14ac:dyDescent="0.2">
      <c r="A167" s="53" t="s">
        <v>254</v>
      </c>
      <c r="B167" s="46">
        <v>650</v>
      </c>
      <c r="C167" s="47">
        <v>5</v>
      </c>
      <c r="D167" s="47">
        <v>1</v>
      </c>
      <c r="E167" s="48" t="s">
        <v>158</v>
      </c>
      <c r="F167" s="49" t="s">
        <v>43</v>
      </c>
      <c r="G167" s="50">
        <f t="shared" si="10"/>
        <v>238.6</v>
      </c>
      <c r="H167" s="50">
        <f t="shared" si="7"/>
        <v>0</v>
      </c>
      <c r="I167" s="50">
        <f t="shared" si="10"/>
        <v>238.6</v>
      </c>
    </row>
    <row r="168" spans="1:9" ht="26.25" customHeight="1" x14ac:dyDescent="0.2">
      <c r="A168" s="53" t="s">
        <v>159</v>
      </c>
      <c r="B168" s="46">
        <v>650</v>
      </c>
      <c r="C168" s="47">
        <v>5</v>
      </c>
      <c r="D168" s="47">
        <v>1</v>
      </c>
      <c r="E168" s="48" t="s">
        <v>160</v>
      </c>
      <c r="F168" s="49" t="s">
        <v>43</v>
      </c>
      <c r="G168" s="50">
        <f t="shared" si="10"/>
        <v>238.6</v>
      </c>
      <c r="H168" s="50">
        <f t="shared" si="7"/>
        <v>0</v>
      </c>
      <c r="I168" s="50">
        <f t="shared" si="10"/>
        <v>238.6</v>
      </c>
    </row>
    <row r="169" spans="1:9" ht="22.5" x14ac:dyDescent="0.2">
      <c r="A169" s="53" t="s">
        <v>71</v>
      </c>
      <c r="B169" s="46">
        <v>650</v>
      </c>
      <c r="C169" s="47">
        <v>5</v>
      </c>
      <c r="D169" s="47">
        <v>1</v>
      </c>
      <c r="E169" s="48" t="s">
        <v>161</v>
      </c>
      <c r="F169" s="49"/>
      <c r="G169" s="50">
        <f t="shared" si="10"/>
        <v>238.6</v>
      </c>
      <c r="H169" s="50">
        <f t="shared" si="7"/>
        <v>0</v>
      </c>
      <c r="I169" s="50">
        <f t="shared" si="10"/>
        <v>238.6</v>
      </c>
    </row>
    <row r="170" spans="1:9" ht="22.5" customHeight="1" x14ac:dyDescent="0.2">
      <c r="A170" s="53" t="s">
        <v>66</v>
      </c>
      <c r="B170" s="46">
        <v>650</v>
      </c>
      <c r="C170" s="47">
        <v>5</v>
      </c>
      <c r="D170" s="47">
        <v>1</v>
      </c>
      <c r="E170" s="48" t="s">
        <v>183</v>
      </c>
      <c r="F170" s="49"/>
      <c r="G170" s="50">
        <f t="shared" si="10"/>
        <v>238.6</v>
      </c>
      <c r="H170" s="50">
        <f t="shared" si="7"/>
        <v>0</v>
      </c>
      <c r="I170" s="50">
        <f t="shared" si="10"/>
        <v>238.6</v>
      </c>
    </row>
    <row r="171" spans="1:9" ht="22.5" customHeight="1" x14ac:dyDescent="0.2">
      <c r="A171" s="45" t="s">
        <v>86</v>
      </c>
      <c r="B171" s="46">
        <v>650</v>
      </c>
      <c r="C171" s="47">
        <v>5</v>
      </c>
      <c r="D171" s="47">
        <v>1</v>
      </c>
      <c r="E171" s="48" t="s">
        <v>183</v>
      </c>
      <c r="F171" s="49" t="s">
        <v>44</v>
      </c>
      <c r="G171" s="50">
        <f t="shared" si="10"/>
        <v>238.6</v>
      </c>
      <c r="H171" s="50">
        <f t="shared" si="7"/>
        <v>0</v>
      </c>
      <c r="I171" s="50">
        <f t="shared" si="10"/>
        <v>238.6</v>
      </c>
    </row>
    <row r="172" spans="1:9" ht="22.5" customHeight="1" x14ac:dyDescent="0.2">
      <c r="A172" s="45" t="s">
        <v>45</v>
      </c>
      <c r="B172" s="46">
        <v>650</v>
      </c>
      <c r="C172" s="47">
        <v>5</v>
      </c>
      <c r="D172" s="47">
        <v>1</v>
      </c>
      <c r="E172" s="48" t="s">
        <v>183</v>
      </c>
      <c r="F172" s="49" t="s">
        <v>46</v>
      </c>
      <c r="G172" s="50">
        <f t="shared" si="10"/>
        <v>238.6</v>
      </c>
      <c r="H172" s="50">
        <f t="shared" si="7"/>
        <v>0</v>
      </c>
      <c r="I172" s="50">
        <f t="shared" si="10"/>
        <v>238.6</v>
      </c>
    </row>
    <row r="173" spans="1:9" ht="22.5" x14ac:dyDescent="0.2">
      <c r="A173" s="45" t="s">
        <v>36</v>
      </c>
      <c r="B173" s="46">
        <v>650</v>
      </c>
      <c r="C173" s="47">
        <v>5</v>
      </c>
      <c r="D173" s="47">
        <v>1</v>
      </c>
      <c r="E173" s="48" t="s">
        <v>183</v>
      </c>
      <c r="F173" s="49">
        <v>244</v>
      </c>
      <c r="G173" s="54">
        <v>238.6</v>
      </c>
      <c r="H173" s="50">
        <f t="shared" si="7"/>
        <v>0</v>
      </c>
      <c r="I173" s="54">
        <v>238.6</v>
      </c>
    </row>
    <row r="174" spans="1:9" x14ac:dyDescent="0.2">
      <c r="A174" s="20" t="s">
        <v>30</v>
      </c>
      <c r="B174" s="59">
        <v>650</v>
      </c>
      <c r="C174" s="29">
        <v>5</v>
      </c>
      <c r="D174" s="29">
        <v>2</v>
      </c>
      <c r="E174" s="18" t="s">
        <v>43</v>
      </c>
      <c r="F174" s="30" t="s">
        <v>43</v>
      </c>
      <c r="G174" s="17">
        <f>G175</f>
        <v>2272.3000000000002</v>
      </c>
      <c r="H174" s="17">
        <f t="shared" si="7"/>
        <v>0</v>
      </c>
      <c r="I174" s="17">
        <f>I175</f>
        <v>2272.3000000000002</v>
      </c>
    </row>
    <row r="175" spans="1:9" ht="35.25" customHeight="1" x14ac:dyDescent="0.2">
      <c r="A175" s="53" t="s">
        <v>254</v>
      </c>
      <c r="B175" s="46">
        <v>650</v>
      </c>
      <c r="C175" s="47">
        <v>5</v>
      </c>
      <c r="D175" s="47">
        <v>2</v>
      </c>
      <c r="E175" s="48" t="s">
        <v>158</v>
      </c>
      <c r="F175" s="49" t="s">
        <v>43</v>
      </c>
      <c r="G175" s="50">
        <f>G176</f>
        <v>2272.3000000000002</v>
      </c>
      <c r="H175" s="50">
        <f t="shared" si="7"/>
        <v>0</v>
      </c>
      <c r="I175" s="50">
        <f>I176</f>
        <v>2272.3000000000002</v>
      </c>
    </row>
    <row r="176" spans="1:9" ht="27.75" customHeight="1" x14ac:dyDescent="0.2">
      <c r="A176" s="53" t="s">
        <v>57</v>
      </c>
      <c r="B176" s="46">
        <v>650</v>
      </c>
      <c r="C176" s="47">
        <v>5</v>
      </c>
      <c r="D176" s="47">
        <v>2</v>
      </c>
      <c r="E176" s="48" t="s">
        <v>162</v>
      </c>
      <c r="F176" s="49" t="s">
        <v>43</v>
      </c>
      <c r="G176" s="50">
        <f>G177</f>
        <v>2272.3000000000002</v>
      </c>
      <c r="H176" s="50">
        <f t="shared" si="7"/>
        <v>0</v>
      </c>
      <c r="I176" s="50">
        <f>I177</f>
        <v>2272.3000000000002</v>
      </c>
    </row>
    <row r="177" spans="1:9" ht="22.5" customHeight="1" x14ac:dyDescent="0.2">
      <c r="A177" s="53" t="s">
        <v>164</v>
      </c>
      <c r="B177" s="46">
        <v>650</v>
      </c>
      <c r="C177" s="47">
        <v>5</v>
      </c>
      <c r="D177" s="47">
        <v>2</v>
      </c>
      <c r="E177" s="48" t="s">
        <v>163</v>
      </c>
      <c r="F177" s="49" t="s">
        <v>43</v>
      </c>
      <c r="G177" s="50">
        <f>G178+G182+G185</f>
        <v>2272.3000000000002</v>
      </c>
      <c r="H177" s="50">
        <f t="shared" si="7"/>
        <v>0</v>
      </c>
      <c r="I177" s="50">
        <f>I178+I182+I185</f>
        <v>2272.3000000000002</v>
      </c>
    </row>
    <row r="178" spans="1:9" ht="56.25" customHeight="1" x14ac:dyDescent="0.2">
      <c r="A178" s="53" t="s">
        <v>165</v>
      </c>
      <c r="B178" s="46">
        <v>650</v>
      </c>
      <c r="C178" s="47">
        <v>5</v>
      </c>
      <c r="D178" s="47">
        <v>2</v>
      </c>
      <c r="E178" s="48" t="s">
        <v>199</v>
      </c>
      <c r="F178" s="49"/>
      <c r="G178" s="54">
        <f>G179</f>
        <v>2000</v>
      </c>
      <c r="H178" s="50">
        <f t="shared" si="7"/>
        <v>0</v>
      </c>
      <c r="I178" s="54">
        <f>I179</f>
        <v>2000</v>
      </c>
    </row>
    <row r="179" spans="1:9" ht="30" customHeight="1" x14ac:dyDescent="0.2">
      <c r="A179" s="45" t="s">
        <v>86</v>
      </c>
      <c r="B179" s="46">
        <v>650</v>
      </c>
      <c r="C179" s="47">
        <v>5</v>
      </c>
      <c r="D179" s="47">
        <v>2</v>
      </c>
      <c r="E179" s="48" t="s">
        <v>199</v>
      </c>
      <c r="F179" s="49" t="s">
        <v>44</v>
      </c>
      <c r="G179" s="54">
        <f>G180</f>
        <v>2000</v>
      </c>
      <c r="H179" s="50">
        <f t="shared" si="7"/>
        <v>0</v>
      </c>
      <c r="I179" s="54">
        <f>I180</f>
        <v>2000</v>
      </c>
    </row>
    <row r="180" spans="1:9" ht="32.25" customHeight="1" x14ac:dyDescent="0.2">
      <c r="A180" s="45" t="s">
        <v>45</v>
      </c>
      <c r="B180" s="46">
        <v>650</v>
      </c>
      <c r="C180" s="47">
        <v>5</v>
      </c>
      <c r="D180" s="47">
        <v>2</v>
      </c>
      <c r="E180" s="48" t="s">
        <v>199</v>
      </c>
      <c r="F180" s="49" t="s">
        <v>46</v>
      </c>
      <c r="G180" s="54">
        <f>G181</f>
        <v>2000</v>
      </c>
      <c r="H180" s="50">
        <f t="shared" si="7"/>
        <v>0</v>
      </c>
      <c r="I180" s="54">
        <f>I181</f>
        <v>2000</v>
      </c>
    </row>
    <row r="181" spans="1:9" ht="29.25" customHeight="1" x14ac:dyDescent="0.2">
      <c r="A181" s="45" t="s">
        <v>41</v>
      </c>
      <c r="B181" s="46">
        <v>650</v>
      </c>
      <c r="C181" s="47">
        <v>5</v>
      </c>
      <c r="D181" s="47">
        <v>2</v>
      </c>
      <c r="E181" s="48" t="s">
        <v>199</v>
      </c>
      <c r="F181" s="49">
        <v>243</v>
      </c>
      <c r="G181" s="54">
        <v>2000</v>
      </c>
      <c r="H181" s="50">
        <f t="shared" si="7"/>
        <v>0</v>
      </c>
      <c r="I181" s="54">
        <v>2000</v>
      </c>
    </row>
    <row r="182" spans="1:9" ht="30" customHeight="1" x14ac:dyDescent="0.2">
      <c r="A182" s="45" t="s">
        <v>86</v>
      </c>
      <c r="B182" s="46">
        <v>650</v>
      </c>
      <c r="C182" s="47">
        <v>5</v>
      </c>
      <c r="D182" s="47">
        <v>2</v>
      </c>
      <c r="E182" s="48" t="s">
        <v>210</v>
      </c>
      <c r="F182" s="49">
        <v>200</v>
      </c>
      <c r="G182" s="54">
        <f>G183</f>
        <v>50</v>
      </c>
      <c r="H182" s="50">
        <f t="shared" si="7"/>
        <v>0</v>
      </c>
      <c r="I182" s="54">
        <f>I183</f>
        <v>50</v>
      </c>
    </row>
    <row r="183" spans="1:9" ht="30" customHeight="1" x14ac:dyDescent="0.2">
      <c r="A183" s="45" t="s">
        <v>45</v>
      </c>
      <c r="B183" s="46">
        <v>650</v>
      </c>
      <c r="C183" s="47">
        <v>5</v>
      </c>
      <c r="D183" s="47">
        <v>2</v>
      </c>
      <c r="E183" s="48" t="s">
        <v>210</v>
      </c>
      <c r="F183" s="49">
        <v>240</v>
      </c>
      <c r="G183" s="54">
        <f>G184</f>
        <v>50</v>
      </c>
      <c r="H183" s="50">
        <f t="shared" si="7"/>
        <v>0</v>
      </c>
      <c r="I183" s="54">
        <f>I184</f>
        <v>50</v>
      </c>
    </row>
    <row r="184" spans="1:9" ht="30" customHeight="1" x14ac:dyDescent="0.2">
      <c r="A184" s="45" t="s">
        <v>41</v>
      </c>
      <c r="B184" s="46">
        <v>650</v>
      </c>
      <c r="C184" s="47">
        <v>5</v>
      </c>
      <c r="D184" s="47">
        <v>2</v>
      </c>
      <c r="E184" s="48" t="s">
        <v>210</v>
      </c>
      <c r="F184" s="49">
        <v>243</v>
      </c>
      <c r="G184" s="54">
        <v>50</v>
      </c>
      <c r="H184" s="50">
        <f t="shared" si="7"/>
        <v>0</v>
      </c>
      <c r="I184" s="54">
        <v>50</v>
      </c>
    </row>
    <row r="185" spans="1:9" ht="56.25" customHeight="1" x14ac:dyDescent="0.2">
      <c r="A185" s="45" t="s">
        <v>166</v>
      </c>
      <c r="B185" s="46">
        <v>650</v>
      </c>
      <c r="C185" s="47">
        <v>5</v>
      </c>
      <c r="D185" s="47">
        <v>2</v>
      </c>
      <c r="E185" s="48" t="s">
        <v>200</v>
      </c>
      <c r="F185" s="49"/>
      <c r="G185" s="54">
        <f>G186</f>
        <v>222.3</v>
      </c>
      <c r="H185" s="50">
        <f t="shared" si="7"/>
        <v>0</v>
      </c>
      <c r="I185" s="54">
        <f>I186</f>
        <v>222.3</v>
      </c>
    </row>
    <row r="186" spans="1:9" ht="30" customHeight="1" x14ac:dyDescent="0.2">
      <c r="A186" s="45" t="s">
        <v>86</v>
      </c>
      <c r="B186" s="46">
        <v>650</v>
      </c>
      <c r="C186" s="47">
        <v>5</v>
      </c>
      <c r="D186" s="47">
        <v>2</v>
      </c>
      <c r="E186" s="48" t="s">
        <v>200</v>
      </c>
      <c r="F186" s="49">
        <v>200</v>
      </c>
      <c r="G186" s="54">
        <f>G187</f>
        <v>222.3</v>
      </c>
      <c r="H186" s="50">
        <f t="shared" si="7"/>
        <v>0</v>
      </c>
      <c r="I186" s="54">
        <f>I187</f>
        <v>222.3</v>
      </c>
    </row>
    <row r="187" spans="1:9" ht="30" customHeight="1" x14ac:dyDescent="0.2">
      <c r="A187" s="45" t="s">
        <v>45</v>
      </c>
      <c r="B187" s="46">
        <v>650</v>
      </c>
      <c r="C187" s="47">
        <v>5</v>
      </c>
      <c r="D187" s="47">
        <v>2</v>
      </c>
      <c r="E187" s="48" t="s">
        <v>200</v>
      </c>
      <c r="F187" s="49">
        <v>240</v>
      </c>
      <c r="G187" s="54">
        <f>G188</f>
        <v>222.3</v>
      </c>
      <c r="H187" s="50">
        <f t="shared" si="7"/>
        <v>0</v>
      </c>
      <c r="I187" s="54">
        <f>I188</f>
        <v>222.3</v>
      </c>
    </row>
    <row r="188" spans="1:9" ht="30" customHeight="1" x14ac:dyDescent="0.2">
      <c r="A188" s="45" t="s">
        <v>41</v>
      </c>
      <c r="B188" s="46">
        <v>650</v>
      </c>
      <c r="C188" s="47">
        <v>5</v>
      </c>
      <c r="D188" s="47">
        <v>2</v>
      </c>
      <c r="E188" s="48" t="s">
        <v>200</v>
      </c>
      <c r="F188" s="49">
        <v>243</v>
      </c>
      <c r="G188" s="54">
        <v>222.3</v>
      </c>
      <c r="H188" s="50">
        <f t="shared" si="7"/>
        <v>0</v>
      </c>
      <c r="I188" s="54">
        <v>222.3</v>
      </c>
    </row>
    <row r="189" spans="1:9" ht="16.5" customHeight="1" x14ac:dyDescent="0.2">
      <c r="A189" s="20" t="s">
        <v>17</v>
      </c>
      <c r="B189" s="59">
        <v>650</v>
      </c>
      <c r="C189" s="29">
        <v>5</v>
      </c>
      <c r="D189" s="29">
        <v>3</v>
      </c>
      <c r="E189" s="18" t="s">
        <v>43</v>
      </c>
      <c r="F189" s="30" t="s">
        <v>43</v>
      </c>
      <c r="G189" s="17">
        <f>G190+G206</f>
        <v>666.4</v>
      </c>
      <c r="H189" s="17">
        <f t="shared" si="7"/>
        <v>0</v>
      </c>
      <c r="I189" s="17">
        <f>I190+I206</f>
        <v>666.4</v>
      </c>
    </row>
    <row r="190" spans="1:9" ht="22.5" customHeight="1" x14ac:dyDescent="0.2">
      <c r="A190" s="53" t="s">
        <v>255</v>
      </c>
      <c r="B190" s="46">
        <v>650</v>
      </c>
      <c r="C190" s="47">
        <v>5</v>
      </c>
      <c r="D190" s="47">
        <v>3</v>
      </c>
      <c r="E190" s="48" t="s">
        <v>167</v>
      </c>
      <c r="F190" s="49" t="s">
        <v>43</v>
      </c>
      <c r="G190" s="50">
        <f>G195+G191+G201</f>
        <v>479.4</v>
      </c>
      <c r="H190" s="50">
        <f t="shared" si="7"/>
        <v>0</v>
      </c>
      <c r="I190" s="50">
        <f>I195+I191+I201</f>
        <v>479.4</v>
      </c>
    </row>
    <row r="191" spans="1:9" ht="22.5" customHeight="1" x14ac:dyDescent="0.2">
      <c r="A191" s="53" t="s">
        <v>261</v>
      </c>
      <c r="B191" s="46">
        <v>650</v>
      </c>
      <c r="C191" s="47">
        <v>5</v>
      </c>
      <c r="D191" s="47">
        <v>3</v>
      </c>
      <c r="E191" s="48" t="s">
        <v>260</v>
      </c>
      <c r="F191" s="49"/>
      <c r="G191" s="50">
        <f>G192</f>
        <v>27.4</v>
      </c>
      <c r="H191" s="50">
        <f t="shared" si="7"/>
        <v>0</v>
      </c>
      <c r="I191" s="50">
        <f>I192</f>
        <v>27.4</v>
      </c>
    </row>
    <row r="192" spans="1:9" ht="22.5" customHeight="1" x14ac:dyDescent="0.2">
      <c r="A192" s="45" t="s">
        <v>86</v>
      </c>
      <c r="B192" s="46">
        <v>650</v>
      </c>
      <c r="C192" s="47">
        <v>5</v>
      </c>
      <c r="D192" s="47">
        <v>3</v>
      </c>
      <c r="E192" s="48" t="s">
        <v>259</v>
      </c>
      <c r="F192" s="49">
        <v>200</v>
      </c>
      <c r="G192" s="50">
        <f>G193</f>
        <v>27.4</v>
      </c>
      <c r="H192" s="50">
        <f t="shared" si="7"/>
        <v>0</v>
      </c>
      <c r="I192" s="50">
        <f>I193</f>
        <v>27.4</v>
      </c>
    </row>
    <row r="193" spans="1:9" ht="22.5" customHeight="1" x14ac:dyDescent="0.2">
      <c r="A193" s="45" t="s">
        <v>45</v>
      </c>
      <c r="B193" s="46">
        <v>650</v>
      </c>
      <c r="C193" s="47">
        <v>5</v>
      </c>
      <c r="D193" s="47">
        <v>3</v>
      </c>
      <c r="E193" s="48" t="s">
        <v>259</v>
      </c>
      <c r="F193" s="49">
        <v>240</v>
      </c>
      <c r="G193" s="50">
        <f>G194</f>
        <v>27.4</v>
      </c>
      <c r="H193" s="50">
        <f t="shared" si="7"/>
        <v>0</v>
      </c>
      <c r="I193" s="50">
        <f>I194</f>
        <v>27.4</v>
      </c>
    </row>
    <row r="194" spans="1:9" ht="22.5" customHeight="1" x14ac:dyDescent="0.2">
      <c r="A194" s="45" t="s">
        <v>36</v>
      </c>
      <c r="B194" s="46">
        <v>650</v>
      </c>
      <c r="C194" s="47">
        <v>5</v>
      </c>
      <c r="D194" s="47">
        <v>3</v>
      </c>
      <c r="E194" s="48" t="s">
        <v>259</v>
      </c>
      <c r="F194" s="49">
        <v>244</v>
      </c>
      <c r="G194" s="50">
        <v>27.4</v>
      </c>
      <c r="H194" s="50">
        <f t="shared" si="7"/>
        <v>0</v>
      </c>
      <c r="I194" s="50">
        <v>27.4</v>
      </c>
    </row>
    <row r="195" spans="1:9" ht="33.75" x14ac:dyDescent="0.2">
      <c r="A195" s="45" t="s">
        <v>89</v>
      </c>
      <c r="B195" s="46">
        <v>650</v>
      </c>
      <c r="C195" s="47">
        <v>5</v>
      </c>
      <c r="D195" s="47">
        <v>3</v>
      </c>
      <c r="E195" s="48" t="s">
        <v>168</v>
      </c>
      <c r="F195" s="49"/>
      <c r="G195" s="50">
        <f t="shared" ref="G195:I197" si="11">G196</f>
        <v>402</v>
      </c>
      <c r="H195" s="50">
        <f t="shared" si="7"/>
        <v>0</v>
      </c>
      <c r="I195" s="50">
        <f t="shared" si="11"/>
        <v>402</v>
      </c>
    </row>
    <row r="196" spans="1:9" ht="22.5" x14ac:dyDescent="0.2">
      <c r="A196" s="45" t="s">
        <v>66</v>
      </c>
      <c r="B196" s="46">
        <v>650</v>
      </c>
      <c r="C196" s="47">
        <v>5</v>
      </c>
      <c r="D196" s="47">
        <v>3</v>
      </c>
      <c r="E196" s="48" t="s">
        <v>274</v>
      </c>
      <c r="F196" s="49"/>
      <c r="G196" s="50">
        <f t="shared" si="11"/>
        <v>402</v>
      </c>
      <c r="H196" s="50">
        <f t="shared" si="7"/>
        <v>0</v>
      </c>
      <c r="I196" s="50">
        <f t="shared" si="11"/>
        <v>402</v>
      </c>
    </row>
    <row r="197" spans="1:9" ht="29.25" customHeight="1" x14ac:dyDescent="0.2">
      <c r="A197" s="45" t="s">
        <v>86</v>
      </c>
      <c r="B197" s="46">
        <v>650</v>
      </c>
      <c r="C197" s="47">
        <v>5</v>
      </c>
      <c r="D197" s="47">
        <v>3</v>
      </c>
      <c r="E197" s="48" t="s">
        <v>274</v>
      </c>
      <c r="F197" s="49" t="s">
        <v>44</v>
      </c>
      <c r="G197" s="50">
        <f t="shared" si="11"/>
        <v>402</v>
      </c>
      <c r="H197" s="50">
        <f t="shared" si="7"/>
        <v>0</v>
      </c>
      <c r="I197" s="50">
        <f t="shared" si="11"/>
        <v>402</v>
      </c>
    </row>
    <row r="198" spans="1:9" ht="26.25" customHeight="1" x14ac:dyDescent="0.2">
      <c r="A198" s="45" t="s">
        <v>45</v>
      </c>
      <c r="B198" s="46">
        <v>650</v>
      </c>
      <c r="C198" s="47">
        <v>5</v>
      </c>
      <c r="D198" s="47">
        <v>3</v>
      </c>
      <c r="E198" s="48" t="s">
        <v>274</v>
      </c>
      <c r="F198" s="49" t="s">
        <v>46</v>
      </c>
      <c r="G198" s="50">
        <f>G199+G200</f>
        <v>402</v>
      </c>
      <c r="H198" s="50">
        <f t="shared" ref="H198:I198" si="12">H199+H200</f>
        <v>0</v>
      </c>
      <c r="I198" s="50">
        <f t="shared" si="12"/>
        <v>402</v>
      </c>
    </row>
    <row r="199" spans="1:9" ht="22.5" customHeight="1" x14ac:dyDescent="0.2">
      <c r="A199" s="45" t="s">
        <v>36</v>
      </c>
      <c r="B199" s="46">
        <v>650</v>
      </c>
      <c r="C199" s="47">
        <v>5</v>
      </c>
      <c r="D199" s="47">
        <v>3</v>
      </c>
      <c r="E199" s="48" t="s">
        <v>274</v>
      </c>
      <c r="F199" s="49">
        <v>244</v>
      </c>
      <c r="G199" s="50">
        <v>402</v>
      </c>
      <c r="H199" s="50">
        <v>-402</v>
      </c>
      <c r="I199" s="50">
        <v>0</v>
      </c>
    </row>
    <row r="200" spans="1:9" ht="17.25" customHeight="1" x14ac:dyDescent="0.2">
      <c r="A200" s="45" t="s">
        <v>294</v>
      </c>
      <c r="B200" s="46">
        <v>650</v>
      </c>
      <c r="C200" s="47">
        <v>5</v>
      </c>
      <c r="D200" s="47">
        <v>3</v>
      </c>
      <c r="E200" s="48" t="s">
        <v>274</v>
      </c>
      <c r="F200" s="49">
        <v>247</v>
      </c>
      <c r="G200" s="50">
        <v>0</v>
      </c>
      <c r="H200" s="50">
        <v>402</v>
      </c>
      <c r="I200" s="50">
        <v>402</v>
      </c>
    </row>
    <row r="201" spans="1:9" ht="36.75" customHeight="1" x14ac:dyDescent="0.2">
      <c r="A201" s="45" t="s">
        <v>275</v>
      </c>
      <c r="B201" s="46">
        <v>650</v>
      </c>
      <c r="C201" s="47">
        <v>5</v>
      </c>
      <c r="D201" s="47">
        <v>3</v>
      </c>
      <c r="E201" s="48" t="s">
        <v>272</v>
      </c>
      <c r="F201" s="49"/>
      <c r="G201" s="50">
        <f>G202</f>
        <v>50</v>
      </c>
      <c r="H201" s="50">
        <f t="shared" si="7"/>
        <v>0</v>
      </c>
      <c r="I201" s="50">
        <f>I202</f>
        <v>50</v>
      </c>
    </row>
    <row r="202" spans="1:9" ht="22.5" customHeight="1" x14ac:dyDescent="0.2">
      <c r="A202" s="45" t="s">
        <v>66</v>
      </c>
      <c r="B202" s="46">
        <v>650</v>
      </c>
      <c r="C202" s="47">
        <v>5</v>
      </c>
      <c r="D202" s="47">
        <v>3</v>
      </c>
      <c r="E202" s="48" t="s">
        <v>277</v>
      </c>
      <c r="F202" s="49"/>
      <c r="G202" s="50">
        <f>G203</f>
        <v>50</v>
      </c>
      <c r="H202" s="50">
        <f t="shared" si="7"/>
        <v>0</v>
      </c>
      <c r="I202" s="50">
        <f>I203</f>
        <v>50</v>
      </c>
    </row>
    <row r="203" spans="1:9" ht="22.5" customHeight="1" x14ac:dyDescent="0.2">
      <c r="A203" s="45" t="s">
        <v>86</v>
      </c>
      <c r="B203" s="46">
        <v>650</v>
      </c>
      <c r="C203" s="47">
        <v>5</v>
      </c>
      <c r="D203" s="47">
        <v>3</v>
      </c>
      <c r="E203" s="48" t="s">
        <v>277</v>
      </c>
      <c r="F203" s="49">
        <v>200</v>
      </c>
      <c r="G203" s="50">
        <f>G204</f>
        <v>50</v>
      </c>
      <c r="H203" s="50">
        <f t="shared" si="7"/>
        <v>0</v>
      </c>
      <c r="I203" s="50">
        <f>I204</f>
        <v>50</v>
      </c>
    </row>
    <row r="204" spans="1:9" ht="22.5" customHeight="1" x14ac:dyDescent="0.2">
      <c r="A204" s="45" t="s">
        <v>45</v>
      </c>
      <c r="B204" s="46">
        <v>650</v>
      </c>
      <c r="C204" s="47">
        <v>5</v>
      </c>
      <c r="D204" s="47">
        <v>3</v>
      </c>
      <c r="E204" s="48" t="s">
        <v>277</v>
      </c>
      <c r="F204" s="49">
        <v>240</v>
      </c>
      <c r="G204" s="50">
        <f>G205</f>
        <v>50</v>
      </c>
      <c r="H204" s="50">
        <f t="shared" si="7"/>
        <v>0</v>
      </c>
      <c r="I204" s="50">
        <f>I205</f>
        <v>50</v>
      </c>
    </row>
    <row r="205" spans="1:9" ht="22.5" customHeight="1" x14ac:dyDescent="0.2">
      <c r="A205" s="45" t="s">
        <v>36</v>
      </c>
      <c r="B205" s="46">
        <v>650</v>
      </c>
      <c r="C205" s="47">
        <v>5</v>
      </c>
      <c r="D205" s="47">
        <v>3</v>
      </c>
      <c r="E205" s="48" t="s">
        <v>277</v>
      </c>
      <c r="F205" s="49">
        <v>244</v>
      </c>
      <c r="G205" s="50">
        <v>50</v>
      </c>
      <c r="H205" s="50">
        <f t="shared" si="7"/>
        <v>0</v>
      </c>
      <c r="I205" s="50">
        <v>50</v>
      </c>
    </row>
    <row r="206" spans="1:9" ht="22.5" customHeight="1" x14ac:dyDescent="0.2">
      <c r="A206" s="45" t="s">
        <v>263</v>
      </c>
      <c r="B206" s="46">
        <v>650</v>
      </c>
      <c r="C206" s="47">
        <v>5</v>
      </c>
      <c r="D206" s="47">
        <v>3</v>
      </c>
      <c r="E206" s="48" t="s">
        <v>264</v>
      </c>
      <c r="F206" s="49"/>
      <c r="G206" s="74">
        <f>G207</f>
        <v>187</v>
      </c>
      <c r="H206" s="50">
        <f t="shared" si="7"/>
        <v>0</v>
      </c>
      <c r="I206" s="74">
        <f>I207</f>
        <v>187</v>
      </c>
    </row>
    <row r="207" spans="1:9" ht="22.5" customHeight="1" x14ac:dyDescent="0.2">
      <c r="A207" s="45" t="s">
        <v>271</v>
      </c>
      <c r="B207" s="46">
        <v>650</v>
      </c>
      <c r="C207" s="47">
        <v>5</v>
      </c>
      <c r="D207" s="47">
        <v>3</v>
      </c>
      <c r="E207" s="48" t="s">
        <v>270</v>
      </c>
      <c r="F207" s="49"/>
      <c r="G207" s="74">
        <f>G208</f>
        <v>187</v>
      </c>
      <c r="H207" s="50">
        <f t="shared" ref="H207:H275" si="13">I207-G207</f>
        <v>0</v>
      </c>
      <c r="I207" s="74">
        <f>I208</f>
        <v>187</v>
      </c>
    </row>
    <row r="208" spans="1:9" ht="22.5" customHeight="1" x14ac:dyDescent="0.2">
      <c r="A208" s="45" t="s">
        <v>265</v>
      </c>
      <c r="B208" s="46">
        <v>650</v>
      </c>
      <c r="C208" s="47">
        <v>5</v>
      </c>
      <c r="D208" s="47">
        <v>3</v>
      </c>
      <c r="E208" s="48" t="s">
        <v>266</v>
      </c>
      <c r="F208" s="49"/>
      <c r="G208" s="74">
        <f>G209+G214</f>
        <v>187</v>
      </c>
      <c r="H208" s="50">
        <f t="shared" si="13"/>
        <v>0</v>
      </c>
      <c r="I208" s="74">
        <f>I209+I214</f>
        <v>187</v>
      </c>
    </row>
    <row r="209" spans="1:9" ht="22.5" customHeight="1" x14ac:dyDescent="0.2">
      <c r="A209" s="45" t="s">
        <v>262</v>
      </c>
      <c r="B209" s="46">
        <v>650</v>
      </c>
      <c r="C209" s="47">
        <v>5</v>
      </c>
      <c r="D209" s="47">
        <v>3</v>
      </c>
      <c r="E209" s="48" t="s">
        <v>267</v>
      </c>
      <c r="F209" s="49"/>
      <c r="G209" s="74">
        <f>G210</f>
        <v>50</v>
      </c>
      <c r="H209" s="50">
        <f t="shared" si="13"/>
        <v>0</v>
      </c>
      <c r="I209" s="74">
        <f>I210</f>
        <v>50</v>
      </c>
    </row>
    <row r="210" spans="1:9" ht="47.25" customHeight="1" x14ac:dyDescent="0.2">
      <c r="A210" s="45" t="s">
        <v>47</v>
      </c>
      <c r="B210" s="46">
        <v>650</v>
      </c>
      <c r="C210" s="47">
        <v>5</v>
      </c>
      <c r="D210" s="47">
        <v>3</v>
      </c>
      <c r="E210" s="48" t="s">
        <v>267</v>
      </c>
      <c r="F210" s="49">
        <v>100</v>
      </c>
      <c r="G210" s="74">
        <f>G211</f>
        <v>50</v>
      </c>
      <c r="H210" s="50">
        <f t="shared" si="13"/>
        <v>0</v>
      </c>
      <c r="I210" s="74">
        <f>I211</f>
        <v>50</v>
      </c>
    </row>
    <row r="211" spans="1:9" ht="15" customHeight="1" x14ac:dyDescent="0.2">
      <c r="A211" s="45" t="s">
        <v>49</v>
      </c>
      <c r="B211" s="46">
        <v>650</v>
      </c>
      <c r="C211" s="47">
        <v>5</v>
      </c>
      <c r="D211" s="47">
        <v>3</v>
      </c>
      <c r="E211" s="48" t="s">
        <v>267</v>
      </c>
      <c r="F211" s="49">
        <v>110</v>
      </c>
      <c r="G211" s="74">
        <f>G212+G213</f>
        <v>50</v>
      </c>
      <c r="H211" s="50">
        <f t="shared" si="13"/>
        <v>0</v>
      </c>
      <c r="I211" s="74">
        <f>I212+I213</f>
        <v>50</v>
      </c>
    </row>
    <row r="212" spans="1:9" ht="15" customHeight="1" x14ac:dyDescent="0.2">
      <c r="A212" s="45" t="s">
        <v>77</v>
      </c>
      <c r="B212" s="46">
        <v>650</v>
      </c>
      <c r="C212" s="47">
        <v>5</v>
      </c>
      <c r="D212" s="47">
        <v>3</v>
      </c>
      <c r="E212" s="48" t="s">
        <v>267</v>
      </c>
      <c r="F212" s="49">
        <v>111</v>
      </c>
      <c r="G212" s="74">
        <v>38.4</v>
      </c>
      <c r="H212" s="50">
        <f t="shared" si="13"/>
        <v>0</v>
      </c>
      <c r="I212" s="74">
        <v>38.4</v>
      </c>
    </row>
    <row r="213" spans="1:9" ht="33.75" customHeight="1" x14ac:dyDescent="0.2">
      <c r="A213" s="45" t="s">
        <v>78</v>
      </c>
      <c r="B213" s="46">
        <v>650</v>
      </c>
      <c r="C213" s="47">
        <v>5</v>
      </c>
      <c r="D213" s="47">
        <v>3</v>
      </c>
      <c r="E213" s="48" t="s">
        <v>267</v>
      </c>
      <c r="F213" s="49">
        <v>119</v>
      </c>
      <c r="G213" s="74">
        <v>11.6</v>
      </c>
      <c r="H213" s="50">
        <f t="shared" si="13"/>
        <v>0</v>
      </c>
      <c r="I213" s="74">
        <v>11.6</v>
      </c>
    </row>
    <row r="214" spans="1:9" ht="22.5" customHeight="1" x14ac:dyDescent="0.2">
      <c r="A214" s="45" t="s">
        <v>268</v>
      </c>
      <c r="B214" s="46">
        <v>650</v>
      </c>
      <c r="C214" s="47">
        <v>5</v>
      </c>
      <c r="D214" s="47">
        <v>3</v>
      </c>
      <c r="E214" s="48" t="s">
        <v>269</v>
      </c>
      <c r="F214" s="49"/>
      <c r="G214" s="74">
        <f>G215</f>
        <v>137</v>
      </c>
      <c r="H214" s="50">
        <f t="shared" si="13"/>
        <v>0</v>
      </c>
      <c r="I214" s="74">
        <f>I215</f>
        <v>137</v>
      </c>
    </row>
    <row r="215" spans="1:9" ht="48.75" customHeight="1" x14ac:dyDescent="0.2">
      <c r="A215" s="45" t="s">
        <v>47</v>
      </c>
      <c r="B215" s="46">
        <v>650</v>
      </c>
      <c r="C215" s="47">
        <v>5</v>
      </c>
      <c r="D215" s="47">
        <v>3</v>
      </c>
      <c r="E215" s="48" t="s">
        <v>269</v>
      </c>
      <c r="F215" s="49">
        <v>100</v>
      </c>
      <c r="G215" s="74">
        <f>G216</f>
        <v>137</v>
      </c>
      <c r="H215" s="50">
        <f t="shared" si="13"/>
        <v>0</v>
      </c>
      <c r="I215" s="74">
        <f>I216</f>
        <v>137</v>
      </c>
    </row>
    <row r="216" spans="1:9" ht="17.25" customHeight="1" x14ac:dyDescent="0.2">
      <c r="A216" s="45" t="s">
        <v>49</v>
      </c>
      <c r="B216" s="46">
        <v>650</v>
      </c>
      <c r="C216" s="47">
        <v>5</v>
      </c>
      <c r="D216" s="47">
        <v>3</v>
      </c>
      <c r="E216" s="48" t="s">
        <v>269</v>
      </c>
      <c r="F216" s="49">
        <v>110</v>
      </c>
      <c r="G216" s="74">
        <f>G217+G218</f>
        <v>137</v>
      </c>
      <c r="H216" s="50">
        <f t="shared" si="13"/>
        <v>0</v>
      </c>
      <c r="I216" s="74">
        <f>I217+I218</f>
        <v>137</v>
      </c>
    </row>
    <row r="217" spans="1:9" ht="17.25" customHeight="1" x14ac:dyDescent="0.2">
      <c r="A217" s="45" t="s">
        <v>77</v>
      </c>
      <c r="B217" s="46">
        <v>650</v>
      </c>
      <c r="C217" s="47">
        <v>5</v>
      </c>
      <c r="D217" s="47">
        <v>3</v>
      </c>
      <c r="E217" s="48" t="s">
        <v>269</v>
      </c>
      <c r="F217" s="49">
        <v>111</v>
      </c>
      <c r="G217" s="74">
        <v>105.2</v>
      </c>
      <c r="H217" s="50">
        <f t="shared" si="13"/>
        <v>0</v>
      </c>
      <c r="I217" s="74">
        <v>105.2</v>
      </c>
    </row>
    <row r="218" spans="1:9" ht="36.75" customHeight="1" x14ac:dyDescent="0.2">
      <c r="A218" s="45" t="s">
        <v>78</v>
      </c>
      <c r="B218" s="46">
        <v>650</v>
      </c>
      <c r="C218" s="47">
        <v>5</v>
      </c>
      <c r="D218" s="47">
        <v>3</v>
      </c>
      <c r="E218" s="48" t="s">
        <v>269</v>
      </c>
      <c r="F218" s="49">
        <v>119</v>
      </c>
      <c r="G218" s="74">
        <v>31.8</v>
      </c>
      <c r="H218" s="50">
        <f t="shared" si="13"/>
        <v>0</v>
      </c>
      <c r="I218" s="74">
        <v>31.8</v>
      </c>
    </row>
    <row r="219" spans="1:9" ht="22.5" customHeight="1" x14ac:dyDescent="0.2">
      <c r="A219" s="62" t="s">
        <v>280</v>
      </c>
      <c r="B219" s="59">
        <v>650</v>
      </c>
      <c r="C219" s="29">
        <v>5</v>
      </c>
      <c r="D219" s="29">
        <v>5</v>
      </c>
      <c r="E219" s="18"/>
      <c r="F219" s="30"/>
      <c r="G219" s="100">
        <f>G221</f>
        <v>200</v>
      </c>
      <c r="H219" s="17">
        <f t="shared" si="13"/>
        <v>0</v>
      </c>
      <c r="I219" s="100">
        <f>I221</f>
        <v>200</v>
      </c>
    </row>
    <row r="220" spans="1:9" ht="22.5" customHeight="1" x14ac:dyDescent="0.2">
      <c r="A220" s="45" t="s">
        <v>252</v>
      </c>
      <c r="B220" s="101">
        <v>650</v>
      </c>
      <c r="C220" s="102">
        <v>5</v>
      </c>
      <c r="D220" s="102">
        <v>5</v>
      </c>
      <c r="E220" s="103" t="s">
        <v>142</v>
      </c>
      <c r="F220" s="104"/>
      <c r="G220" s="105">
        <f>G221</f>
        <v>200</v>
      </c>
      <c r="H220" s="50">
        <f t="shared" si="13"/>
        <v>0</v>
      </c>
      <c r="I220" s="105">
        <f>I221</f>
        <v>200</v>
      </c>
    </row>
    <row r="221" spans="1:9" ht="30.75" customHeight="1" x14ac:dyDescent="0.2">
      <c r="A221" s="45" t="s">
        <v>85</v>
      </c>
      <c r="B221" s="46">
        <v>650</v>
      </c>
      <c r="C221" s="47">
        <v>5</v>
      </c>
      <c r="D221" s="47">
        <v>5</v>
      </c>
      <c r="E221" s="48" t="s">
        <v>143</v>
      </c>
      <c r="F221" s="49"/>
      <c r="G221" s="74">
        <f>G222</f>
        <v>200</v>
      </c>
      <c r="H221" s="50">
        <f t="shared" si="13"/>
        <v>0</v>
      </c>
      <c r="I221" s="74">
        <f>I222</f>
        <v>200</v>
      </c>
    </row>
    <row r="222" spans="1:9" ht="16.5" customHeight="1" x14ac:dyDescent="0.2">
      <c r="A222" s="6" t="s">
        <v>283</v>
      </c>
      <c r="B222" s="46">
        <v>650</v>
      </c>
      <c r="C222" s="47">
        <v>5</v>
      </c>
      <c r="D222" s="47">
        <v>5</v>
      </c>
      <c r="E222" s="48" t="s">
        <v>278</v>
      </c>
      <c r="F222" s="49"/>
      <c r="G222" s="74">
        <f>G223</f>
        <v>200</v>
      </c>
      <c r="H222" s="50">
        <f t="shared" si="13"/>
        <v>0</v>
      </c>
      <c r="I222" s="74">
        <f>I223</f>
        <v>200</v>
      </c>
    </row>
    <row r="223" spans="1:9" ht="23.25" customHeight="1" x14ac:dyDescent="0.2">
      <c r="A223" s="45" t="s">
        <v>279</v>
      </c>
      <c r="B223" s="46">
        <v>650</v>
      </c>
      <c r="C223" s="47">
        <v>5</v>
      </c>
      <c r="D223" s="47">
        <v>5</v>
      </c>
      <c r="E223" s="48" t="s">
        <v>278</v>
      </c>
      <c r="F223" s="49">
        <v>800</v>
      </c>
      <c r="G223" s="74">
        <f>G224</f>
        <v>200</v>
      </c>
      <c r="H223" s="50">
        <f t="shared" si="13"/>
        <v>0</v>
      </c>
      <c r="I223" s="74">
        <f>I224</f>
        <v>200</v>
      </c>
    </row>
    <row r="224" spans="1:9" ht="18.75" customHeight="1" x14ac:dyDescent="0.2">
      <c r="A224" s="45" t="s">
        <v>282</v>
      </c>
      <c r="B224" s="46">
        <v>650</v>
      </c>
      <c r="C224" s="47">
        <v>5</v>
      </c>
      <c r="D224" s="47">
        <v>5</v>
      </c>
      <c r="E224" s="48" t="s">
        <v>278</v>
      </c>
      <c r="F224" s="49">
        <v>810</v>
      </c>
      <c r="G224" s="74">
        <f>G225</f>
        <v>200</v>
      </c>
      <c r="H224" s="50">
        <f t="shared" si="13"/>
        <v>0</v>
      </c>
      <c r="I224" s="74">
        <f>I225</f>
        <v>200</v>
      </c>
    </row>
    <row r="225" spans="1:9" ht="36.75" customHeight="1" x14ac:dyDescent="0.2">
      <c r="A225" s="45" t="s">
        <v>281</v>
      </c>
      <c r="B225" s="46">
        <v>650</v>
      </c>
      <c r="C225" s="47">
        <v>5</v>
      </c>
      <c r="D225" s="47">
        <v>5</v>
      </c>
      <c r="E225" s="48" t="s">
        <v>278</v>
      </c>
      <c r="F225" s="49">
        <v>813</v>
      </c>
      <c r="G225" s="74">
        <v>200</v>
      </c>
      <c r="H225" s="50">
        <v>0</v>
      </c>
      <c r="I225" s="74">
        <v>200</v>
      </c>
    </row>
    <row r="226" spans="1:9" s="22" customFormat="1" ht="14.25" customHeight="1" x14ac:dyDescent="0.2">
      <c r="A226" s="76" t="s">
        <v>211</v>
      </c>
      <c r="B226" s="24">
        <v>650</v>
      </c>
      <c r="C226" s="25">
        <v>6</v>
      </c>
      <c r="D226" s="25"/>
      <c r="E226" s="26"/>
      <c r="F226" s="27"/>
      <c r="G226" s="28">
        <f t="shared" ref="G226:I232" si="14">G227</f>
        <v>1.5</v>
      </c>
      <c r="H226" s="75">
        <f t="shared" si="13"/>
        <v>208.6</v>
      </c>
      <c r="I226" s="28">
        <f t="shared" si="14"/>
        <v>210.1</v>
      </c>
    </row>
    <row r="227" spans="1:9" ht="19.5" customHeight="1" x14ac:dyDescent="0.2">
      <c r="A227" s="62" t="s">
        <v>212</v>
      </c>
      <c r="B227" s="59">
        <v>650</v>
      </c>
      <c r="C227" s="29">
        <v>6</v>
      </c>
      <c r="D227" s="29">
        <v>5</v>
      </c>
      <c r="E227" s="18"/>
      <c r="F227" s="30"/>
      <c r="G227" s="17">
        <f>G228</f>
        <v>1.5</v>
      </c>
      <c r="H227" s="17">
        <f t="shared" si="13"/>
        <v>208.6</v>
      </c>
      <c r="I227" s="17">
        <f>I228</f>
        <v>210.1</v>
      </c>
    </row>
    <row r="228" spans="1:9" ht="26.25" customHeight="1" x14ac:dyDescent="0.2">
      <c r="A228" s="52" t="s">
        <v>256</v>
      </c>
      <c r="B228" s="46">
        <v>650</v>
      </c>
      <c r="C228" s="47">
        <v>6</v>
      </c>
      <c r="D228" s="47">
        <v>5</v>
      </c>
      <c r="E228" s="48" t="s">
        <v>204</v>
      </c>
      <c r="F228" s="49"/>
      <c r="G228" s="50">
        <f>G229</f>
        <v>1.5</v>
      </c>
      <c r="H228" s="50">
        <f t="shared" si="13"/>
        <v>208.6</v>
      </c>
      <c r="I228" s="50">
        <f>I229</f>
        <v>210.1</v>
      </c>
    </row>
    <row r="229" spans="1:9" ht="26.25" customHeight="1" x14ac:dyDescent="0.2">
      <c r="A229" s="52" t="s">
        <v>233</v>
      </c>
      <c r="B229" s="46" t="s">
        <v>229</v>
      </c>
      <c r="C229" s="47">
        <v>6</v>
      </c>
      <c r="D229" s="47">
        <v>5</v>
      </c>
      <c r="E229" s="48" t="s">
        <v>234</v>
      </c>
      <c r="F229" s="49"/>
      <c r="G229" s="50">
        <f>G230</f>
        <v>1.5</v>
      </c>
      <c r="H229" s="50">
        <f t="shared" si="13"/>
        <v>208.6</v>
      </c>
      <c r="I229" s="50">
        <f>I230+I234</f>
        <v>210.1</v>
      </c>
    </row>
    <row r="230" spans="1:9" ht="42.75" customHeight="1" x14ac:dyDescent="0.2">
      <c r="A230" s="52" t="s">
        <v>232</v>
      </c>
      <c r="B230" s="46">
        <v>650</v>
      </c>
      <c r="C230" s="47">
        <v>6</v>
      </c>
      <c r="D230" s="47">
        <v>5</v>
      </c>
      <c r="E230" s="48" t="s">
        <v>206</v>
      </c>
      <c r="F230" s="49"/>
      <c r="G230" s="50">
        <f>G231</f>
        <v>1.5</v>
      </c>
      <c r="H230" s="50">
        <f t="shared" si="13"/>
        <v>0</v>
      </c>
      <c r="I230" s="50">
        <f>I231</f>
        <v>1.5</v>
      </c>
    </row>
    <row r="231" spans="1:9" ht="29.25" customHeight="1" x14ac:dyDescent="0.2">
      <c r="A231" s="45" t="s">
        <v>86</v>
      </c>
      <c r="B231" s="46">
        <v>650</v>
      </c>
      <c r="C231" s="47">
        <v>6</v>
      </c>
      <c r="D231" s="47">
        <v>5</v>
      </c>
      <c r="E231" s="48" t="s">
        <v>206</v>
      </c>
      <c r="F231" s="49">
        <v>200</v>
      </c>
      <c r="G231" s="50">
        <f t="shared" si="14"/>
        <v>1.5</v>
      </c>
      <c r="H231" s="50">
        <f t="shared" si="13"/>
        <v>0</v>
      </c>
      <c r="I231" s="50">
        <f t="shared" si="14"/>
        <v>1.5</v>
      </c>
    </row>
    <row r="232" spans="1:9" ht="24.75" customHeight="1" x14ac:dyDescent="0.2">
      <c r="A232" s="45" t="s">
        <v>45</v>
      </c>
      <c r="B232" s="46">
        <v>650</v>
      </c>
      <c r="C232" s="47">
        <v>6</v>
      </c>
      <c r="D232" s="47">
        <v>5</v>
      </c>
      <c r="E232" s="48" t="s">
        <v>206</v>
      </c>
      <c r="F232" s="49">
        <v>240</v>
      </c>
      <c r="G232" s="50">
        <f t="shared" si="14"/>
        <v>1.5</v>
      </c>
      <c r="H232" s="50">
        <f t="shared" si="13"/>
        <v>0</v>
      </c>
      <c r="I232" s="50">
        <f t="shared" si="14"/>
        <v>1.5</v>
      </c>
    </row>
    <row r="233" spans="1:9" ht="26.25" customHeight="1" x14ac:dyDescent="0.2">
      <c r="A233" s="45" t="s">
        <v>36</v>
      </c>
      <c r="B233" s="46">
        <v>650</v>
      </c>
      <c r="C233" s="47">
        <v>6</v>
      </c>
      <c r="D233" s="47">
        <v>5</v>
      </c>
      <c r="E233" s="48" t="s">
        <v>206</v>
      </c>
      <c r="F233" s="49">
        <v>244</v>
      </c>
      <c r="G233" s="50">
        <v>1.5</v>
      </c>
      <c r="H233" s="50">
        <f t="shared" si="13"/>
        <v>0</v>
      </c>
      <c r="I233" s="50">
        <v>1.5</v>
      </c>
    </row>
    <row r="234" spans="1:9" ht="26.25" customHeight="1" x14ac:dyDescent="0.2">
      <c r="A234" s="45" t="s">
        <v>66</v>
      </c>
      <c r="B234" s="46">
        <v>650</v>
      </c>
      <c r="C234" s="47">
        <v>6</v>
      </c>
      <c r="D234" s="47">
        <v>5</v>
      </c>
      <c r="E234" s="48" t="s">
        <v>295</v>
      </c>
      <c r="F234" s="49"/>
      <c r="G234" s="50">
        <f>G235</f>
        <v>0</v>
      </c>
      <c r="H234" s="50">
        <f t="shared" ref="H234:I236" si="15">H235</f>
        <v>208.6</v>
      </c>
      <c r="I234" s="50">
        <f t="shared" si="15"/>
        <v>208.6</v>
      </c>
    </row>
    <row r="235" spans="1:9" ht="26.25" customHeight="1" x14ac:dyDescent="0.2">
      <c r="A235" s="45" t="s">
        <v>86</v>
      </c>
      <c r="B235" s="46">
        <v>650</v>
      </c>
      <c r="C235" s="47">
        <v>6</v>
      </c>
      <c r="D235" s="47">
        <v>5</v>
      </c>
      <c r="E235" s="48" t="s">
        <v>295</v>
      </c>
      <c r="F235" s="49">
        <v>200</v>
      </c>
      <c r="G235" s="50">
        <f>G236</f>
        <v>0</v>
      </c>
      <c r="H235" s="50">
        <f t="shared" si="15"/>
        <v>208.6</v>
      </c>
      <c r="I235" s="50">
        <f t="shared" si="15"/>
        <v>208.6</v>
      </c>
    </row>
    <row r="236" spans="1:9" ht="26.25" customHeight="1" x14ac:dyDescent="0.2">
      <c r="A236" s="45" t="s">
        <v>45</v>
      </c>
      <c r="B236" s="46">
        <v>650</v>
      </c>
      <c r="C236" s="47">
        <v>6</v>
      </c>
      <c r="D236" s="47">
        <v>5</v>
      </c>
      <c r="E236" s="48" t="s">
        <v>295</v>
      </c>
      <c r="F236" s="49">
        <v>240</v>
      </c>
      <c r="G236" s="50">
        <f>G237</f>
        <v>0</v>
      </c>
      <c r="H236" s="50">
        <f t="shared" si="15"/>
        <v>208.6</v>
      </c>
      <c r="I236" s="50">
        <f t="shared" si="15"/>
        <v>208.6</v>
      </c>
    </row>
    <row r="237" spans="1:9" ht="26.25" customHeight="1" x14ac:dyDescent="0.2">
      <c r="A237" s="45" t="s">
        <v>36</v>
      </c>
      <c r="B237" s="46">
        <v>650</v>
      </c>
      <c r="C237" s="47">
        <v>6</v>
      </c>
      <c r="D237" s="47">
        <v>5</v>
      </c>
      <c r="E237" s="48" t="s">
        <v>295</v>
      </c>
      <c r="F237" s="49">
        <v>244</v>
      </c>
      <c r="G237" s="50">
        <v>0</v>
      </c>
      <c r="H237" s="50">
        <v>208.6</v>
      </c>
      <c r="I237" s="50">
        <f>G237+H237</f>
        <v>208.6</v>
      </c>
    </row>
    <row r="238" spans="1:9" s="22" customFormat="1" ht="18" customHeight="1" x14ac:dyDescent="0.2">
      <c r="A238" s="23" t="s">
        <v>32</v>
      </c>
      <c r="B238" s="24">
        <v>650</v>
      </c>
      <c r="C238" s="25">
        <v>8</v>
      </c>
      <c r="D238" s="25">
        <v>0</v>
      </c>
      <c r="E238" s="26" t="s">
        <v>43</v>
      </c>
      <c r="F238" s="27"/>
      <c r="G238" s="28">
        <f>G239</f>
        <v>1280.4000000000001</v>
      </c>
      <c r="H238" s="75">
        <f t="shared" si="13"/>
        <v>0</v>
      </c>
      <c r="I238" s="28">
        <f>I239</f>
        <v>1280.4000000000001</v>
      </c>
    </row>
    <row r="239" spans="1:9" ht="15" customHeight="1" x14ac:dyDescent="0.2">
      <c r="A239" s="20" t="s">
        <v>18</v>
      </c>
      <c r="B239" s="59">
        <v>650</v>
      </c>
      <c r="C239" s="29">
        <v>8</v>
      </c>
      <c r="D239" s="29">
        <v>1</v>
      </c>
      <c r="E239" s="18" t="s">
        <v>43</v>
      </c>
      <c r="F239" s="30"/>
      <c r="G239" s="17">
        <f>G240</f>
        <v>1280.4000000000001</v>
      </c>
      <c r="H239" s="17">
        <f t="shared" si="13"/>
        <v>0</v>
      </c>
      <c r="I239" s="17">
        <f>I240</f>
        <v>1280.4000000000001</v>
      </c>
    </row>
    <row r="240" spans="1:9" ht="42.75" customHeight="1" x14ac:dyDescent="0.2">
      <c r="A240" s="53" t="s">
        <v>257</v>
      </c>
      <c r="B240" s="46">
        <v>650</v>
      </c>
      <c r="C240" s="47">
        <v>8</v>
      </c>
      <c r="D240" s="47">
        <v>1</v>
      </c>
      <c r="E240" s="48" t="s">
        <v>169</v>
      </c>
      <c r="F240" s="49"/>
      <c r="G240" s="50">
        <f>G241+G260</f>
        <v>1280.4000000000001</v>
      </c>
      <c r="H240" s="50">
        <f t="shared" si="13"/>
        <v>0</v>
      </c>
      <c r="I240" s="50">
        <f>I241+I260</f>
        <v>1280.4000000000001</v>
      </c>
    </row>
    <row r="241" spans="1:9" ht="22.5" x14ac:dyDescent="0.2">
      <c r="A241" s="53" t="s">
        <v>171</v>
      </c>
      <c r="B241" s="46">
        <v>650</v>
      </c>
      <c r="C241" s="47">
        <v>8</v>
      </c>
      <c r="D241" s="47">
        <v>1</v>
      </c>
      <c r="E241" s="48" t="s">
        <v>170</v>
      </c>
      <c r="F241" s="49" t="s">
        <v>43</v>
      </c>
      <c r="G241" s="50">
        <f>G242</f>
        <v>1230.4000000000001</v>
      </c>
      <c r="H241" s="50">
        <f t="shared" si="13"/>
        <v>0</v>
      </c>
      <c r="I241" s="50">
        <f>I242</f>
        <v>1230.4000000000001</v>
      </c>
    </row>
    <row r="242" spans="1:9" x14ac:dyDescent="0.2">
      <c r="A242" s="53" t="s">
        <v>69</v>
      </c>
      <c r="B242" s="46">
        <v>650</v>
      </c>
      <c r="C242" s="47">
        <v>8</v>
      </c>
      <c r="D242" s="47">
        <v>1</v>
      </c>
      <c r="E242" s="48" t="s">
        <v>172</v>
      </c>
      <c r="F242" s="49"/>
      <c r="G242" s="50">
        <f>G243+G252+G256</f>
        <v>1230.4000000000001</v>
      </c>
      <c r="H242" s="50">
        <f t="shared" si="13"/>
        <v>0</v>
      </c>
      <c r="I242" s="50">
        <f>I243+I252+I256</f>
        <v>1230.4000000000001</v>
      </c>
    </row>
    <row r="243" spans="1:9" ht="22.5" x14ac:dyDescent="0.2">
      <c r="A243" s="53" t="s">
        <v>174</v>
      </c>
      <c r="B243" s="46">
        <v>650</v>
      </c>
      <c r="C243" s="47">
        <v>8</v>
      </c>
      <c r="D243" s="47">
        <v>1</v>
      </c>
      <c r="E243" s="48" t="s">
        <v>173</v>
      </c>
      <c r="F243" s="49" t="s">
        <v>43</v>
      </c>
      <c r="G243" s="50">
        <f>G244+G248</f>
        <v>1218.4000000000001</v>
      </c>
      <c r="H243" s="50">
        <f t="shared" si="13"/>
        <v>0</v>
      </c>
      <c r="I243" s="50">
        <f>I244+I248</f>
        <v>1218.4000000000001</v>
      </c>
    </row>
    <row r="244" spans="1:9" ht="45" x14ac:dyDescent="0.2">
      <c r="A244" s="45" t="s">
        <v>47</v>
      </c>
      <c r="B244" s="46">
        <v>650</v>
      </c>
      <c r="C244" s="47">
        <v>8</v>
      </c>
      <c r="D244" s="47">
        <v>1</v>
      </c>
      <c r="E244" s="48" t="s">
        <v>173</v>
      </c>
      <c r="F244" s="49" t="s">
        <v>48</v>
      </c>
      <c r="G244" s="54">
        <f>G245</f>
        <v>911</v>
      </c>
      <c r="H244" s="50">
        <f t="shared" si="13"/>
        <v>0</v>
      </c>
      <c r="I244" s="54">
        <f>I245</f>
        <v>911</v>
      </c>
    </row>
    <row r="245" spans="1:9" ht="22.5" customHeight="1" x14ac:dyDescent="0.2">
      <c r="A245" s="45" t="s">
        <v>49</v>
      </c>
      <c r="B245" s="46">
        <v>650</v>
      </c>
      <c r="C245" s="47">
        <v>8</v>
      </c>
      <c r="D245" s="47">
        <v>1</v>
      </c>
      <c r="E245" s="48" t="s">
        <v>173</v>
      </c>
      <c r="F245" s="49" t="s">
        <v>50</v>
      </c>
      <c r="G245" s="54">
        <f>G246+G247</f>
        <v>911</v>
      </c>
      <c r="H245" s="50">
        <f t="shared" si="13"/>
        <v>0</v>
      </c>
      <c r="I245" s="54">
        <f>I246+I247</f>
        <v>911</v>
      </c>
    </row>
    <row r="246" spans="1:9" x14ac:dyDescent="0.2">
      <c r="A246" s="45" t="s">
        <v>77</v>
      </c>
      <c r="B246" s="46">
        <v>650</v>
      </c>
      <c r="C246" s="47">
        <v>8</v>
      </c>
      <c r="D246" s="47">
        <v>1</v>
      </c>
      <c r="E246" s="48" t="s">
        <v>173</v>
      </c>
      <c r="F246" s="49">
        <v>111</v>
      </c>
      <c r="G246" s="50">
        <v>702</v>
      </c>
      <c r="H246" s="50">
        <f t="shared" si="13"/>
        <v>0</v>
      </c>
      <c r="I246" s="50">
        <v>702</v>
      </c>
    </row>
    <row r="247" spans="1:9" ht="33.75" x14ac:dyDescent="0.2">
      <c r="A247" s="45" t="s">
        <v>78</v>
      </c>
      <c r="B247" s="46">
        <v>650</v>
      </c>
      <c r="C247" s="47">
        <v>8</v>
      </c>
      <c r="D247" s="47">
        <v>1</v>
      </c>
      <c r="E247" s="48" t="s">
        <v>173</v>
      </c>
      <c r="F247" s="49">
        <v>119</v>
      </c>
      <c r="G247" s="50">
        <v>209</v>
      </c>
      <c r="H247" s="50">
        <f t="shared" si="13"/>
        <v>0</v>
      </c>
      <c r="I247" s="50">
        <v>209</v>
      </c>
    </row>
    <row r="248" spans="1:9" ht="27" customHeight="1" x14ac:dyDescent="0.2">
      <c r="A248" s="45" t="s">
        <v>86</v>
      </c>
      <c r="B248" s="46">
        <v>650</v>
      </c>
      <c r="C248" s="47">
        <v>8</v>
      </c>
      <c r="D248" s="47">
        <v>1</v>
      </c>
      <c r="E248" s="48" t="s">
        <v>173</v>
      </c>
      <c r="F248" s="49" t="s">
        <v>44</v>
      </c>
      <c r="G248" s="50">
        <f>G249</f>
        <v>307.39999999999998</v>
      </c>
      <c r="H248" s="50">
        <f t="shared" si="13"/>
        <v>0</v>
      </c>
      <c r="I248" s="50">
        <f>I249</f>
        <v>307.39999999999998</v>
      </c>
    </row>
    <row r="249" spans="1:9" ht="22.5" x14ac:dyDescent="0.2">
      <c r="A249" s="45" t="s">
        <v>45</v>
      </c>
      <c r="B249" s="46">
        <v>650</v>
      </c>
      <c r="C249" s="47">
        <v>8</v>
      </c>
      <c r="D249" s="47">
        <v>1</v>
      </c>
      <c r="E249" s="48" t="s">
        <v>173</v>
      </c>
      <c r="F249" s="49" t="s">
        <v>46</v>
      </c>
      <c r="G249" s="50">
        <f>G250+G251</f>
        <v>307.39999999999998</v>
      </c>
      <c r="H249" s="50">
        <f t="shared" ref="H249:I249" si="16">H250+H251</f>
        <v>0</v>
      </c>
      <c r="I249" s="50">
        <f t="shared" si="16"/>
        <v>307.39999999999998</v>
      </c>
    </row>
    <row r="250" spans="1:9" ht="22.5" x14ac:dyDescent="0.2">
      <c r="A250" s="45" t="s">
        <v>36</v>
      </c>
      <c r="B250" s="46" t="s">
        <v>229</v>
      </c>
      <c r="C250" s="47">
        <v>8</v>
      </c>
      <c r="D250" s="47">
        <v>1</v>
      </c>
      <c r="E250" s="48" t="s">
        <v>173</v>
      </c>
      <c r="F250" s="49">
        <v>244</v>
      </c>
      <c r="G250" s="54">
        <v>307.39999999999998</v>
      </c>
      <c r="H250" s="50">
        <v>-73.2</v>
      </c>
      <c r="I250" s="54">
        <f>G250+H250</f>
        <v>234.2</v>
      </c>
    </row>
    <row r="251" spans="1:9" ht="20.25" customHeight="1" x14ac:dyDescent="0.2">
      <c r="A251" s="45" t="s">
        <v>294</v>
      </c>
      <c r="B251" s="46" t="s">
        <v>229</v>
      </c>
      <c r="C251" s="47">
        <v>8</v>
      </c>
      <c r="D251" s="47">
        <v>1</v>
      </c>
      <c r="E251" s="48" t="s">
        <v>173</v>
      </c>
      <c r="F251" s="49">
        <v>247</v>
      </c>
      <c r="G251" s="54">
        <v>0</v>
      </c>
      <c r="H251" s="50">
        <v>73.2</v>
      </c>
      <c r="I251" s="54">
        <f>G251+H251</f>
        <v>73.2</v>
      </c>
    </row>
    <row r="252" spans="1:9" ht="22.5" x14ac:dyDescent="0.2">
      <c r="A252" s="45" t="s">
        <v>213</v>
      </c>
      <c r="B252" s="46">
        <v>650</v>
      </c>
      <c r="C252" s="47">
        <v>8</v>
      </c>
      <c r="D252" s="47">
        <v>1</v>
      </c>
      <c r="E252" s="69" t="s">
        <v>214</v>
      </c>
      <c r="F252" s="49"/>
      <c r="G252" s="54">
        <f>G253</f>
        <v>11.4</v>
      </c>
      <c r="H252" s="50">
        <f t="shared" si="13"/>
        <v>0</v>
      </c>
      <c r="I252" s="54">
        <f>I253</f>
        <v>11.4</v>
      </c>
    </row>
    <row r="253" spans="1:9" ht="22.5" x14ac:dyDescent="0.2">
      <c r="A253" s="45" t="s">
        <v>86</v>
      </c>
      <c r="B253" s="46">
        <v>650</v>
      </c>
      <c r="C253" s="47">
        <v>8</v>
      </c>
      <c r="D253" s="47">
        <v>1</v>
      </c>
      <c r="E253" s="69" t="s">
        <v>214</v>
      </c>
      <c r="F253" s="49">
        <v>200</v>
      </c>
      <c r="G253" s="54">
        <f>G254</f>
        <v>11.4</v>
      </c>
      <c r="H253" s="50">
        <f t="shared" si="13"/>
        <v>0</v>
      </c>
      <c r="I253" s="54">
        <f>I254</f>
        <v>11.4</v>
      </c>
    </row>
    <row r="254" spans="1:9" ht="30.75" customHeight="1" x14ac:dyDescent="0.2">
      <c r="A254" s="45" t="s">
        <v>45</v>
      </c>
      <c r="B254" s="46">
        <v>650</v>
      </c>
      <c r="C254" s="47">
        <v>8</v>
      </c>
      <c r="D254" s="47">
        <v>1</v>
      </c>
      <c r="E254" s="69" t="s">
        <v>214</v>
      </c>
      <c r="F254" s="49">
        <v>240</v>
      </c>
      <c r="G254" s="54">
        <f>G255</f>
        <v>11.4</v>
      </c>
      <c r="H254" s="50">
        <f t="shared" si="13"/>
        <v>0</v>
      </c>
      <c r="I254" s="54">
        <f>I255</f>
        <v>11.4</v>
      </c>
    </row>
    <row r="255" spans="1:9" ht="22.5" x14ac:dyDescent="0.2">
      <c r="A255" s="45" t="s">
        <v>36</v>
      </c>
      <c r="B255" s="46">
        <v>650</v>
      </c>
      <c r="C255" s="47">
        <v>8</v>
      </c>
      <c r="D255" s="47">
        <v>1</v>
      </c>
      <c r="E255" s="69" t="s">
        <v>214</v>
      </c>
      <c r="F255" s="49">
        <v>244</v>
      </c>
      <c r="G255" s="54">
        <v>11.4</v>
      </c>
      <c r="H255" s="50">
        <f t="shared" si="13"/>
        <v>0</v>
      </c>
      <c r="I255" s="54">
        <v>11.4</v>
      </c>
    </row>
    <row r="256" spans="1:9" ht="33.75" x14ac:dyDescent="0.2">
      <c r="A256" s="45" t="s">
        <v>215</v>
      </c>
      <c r="B256" s="46">
        <v>650</v>
      </c>
      <c r="C256" s="47">
        <v>8</v>
      </c>
      <c r="D256" s="47">
        <v>1</v>
      </c>
      <c r="E256" s="69" t="s">
        <v>216</v>
      </c>
      <c r="F256" s="49"/>
      <c r="G256" s="50">
        <f>G257</f>
        <v>0.6</v>
      </c>
      <c r="H256" s="50">
        <f t="shared" si="13"/>
        <v>0</v>
      </c>
      <c r="I256" s="50">
        <f>I257</f>
        <v>0.6</v>
      </c>
    </row>
    <row r="257" spans="1:9" s="15" customFormat="1" ht="22.5" x14ac:dyDescent="0.25">
      <c r="A257" s="45" t="s">
        <v>86</v>
      </c>
      <c r="B257" s="46">
        <v>650</v>
      </c>
      <c r="C257" s="47">
        <v>8</v>
      </c>
      <c r="D257" s="47">
        <v>1</v>
      </c>
      <c r="E257" s="69" t="s">
        <v>216</v>
      </c>
      <c r="F257" s="49">
        <v>200</v>
      </c>
      <c r="G257" s="54">
        <f>G258</f>
        <v>0.6</v>
      </c>
      <c r="H257" s="50">
        <f t="shared" si="13"/>
        <v>0</v>
      </c>
      <c r="I257" s="54">
        <f>I258</f>
        <v>0.6</v>
      </c>
    </row>
    <row r="258" spans="1:9" ht="22.5" x14ac:dyDescent="0.2">
      <c r="A258" s="45" t="s">
        <v>45</v>
      </c>
      <c r="B258" s="46">
        <v>650</v>
      </c>
      <c r="C258" s="47">
        <v>8</v>
      </c>
      <c r="D258" s="47">
        <v>1</v>
      </c>
      <c r="E258" s="69" t="s">
        <v>216</v>
      </c>
      <c r="F258" s="49">
        <v>240</v>
      </c>
      <c r="G258" s="54">
        <f>G259</f>
        <v>0.6</v>
      </c>
      <c r="H258" s="50">
        <f t="shared" si="13"/>
        <v>0</v>
      </c>
      <c r="I258" s="54">
        <f>I259</f>
        <v>0.6</v>
      </c>
    </row>
    <row r="259" spans="1:9" ht="22.5" x14ac:dyDescent="0.2">
      <c r="A259" s="45" t="s">
        <v>36</v>
      </c>
      <c r="B259" s="46">
        <v>650</v>
      </c>
      <c r="C259" s="47">
        <v>8</v>
      </c>
      <c r="D259" s="47">
        <v>1</v>
      </c>
      <c r="E259" s="69" t="s">
        <v>216</v>
      </c>
      <c r="F259" s="49">
        <v>244</v>
      </c>
      <c r="G259" s="54">
        <v>0.6</v>
      </c>
      <c r="H259" s="50">
        <f t="shared" si="13"/>
        <v>0</v>
      </c>
      <c r="I259" s="54">
        <v>0.6</v>
      </c>
    </row>
    <row r="260" spans="1:9" x14ac:dyDescent="0.2">
      <c r="A260" s="53" t="s">
        <v>70</v>
      </c>
      <c r="B260" s="46">
        <v>650</v>
      </c>
      <c r="C260" s="47">
        <v>8</v>
      </c>
      <c r="D260" s="47">
        <v>1</v>
      </c>
      <c r="E260" s="48" t="s">
        <v>176</v>
      </c>
      <c r="F260" s="49" t="s">
        <v>43</v>
      </c>
      <c r="G260" s="54">
        <f>G261</f>
        <v>50</v>
      </c>
      <c r="H260" s="50">
        <f t="shared" si="13"/>
        <v>0</v>
      </c>
      <c r="I260" s="54">
        <f>I261</f>
        <v>50</v>
      </c>
    </row>
    <row r="261" spans="1:9" ht="22.5" x14ac:dyDescent="0.2">
      <c r="A261" s="53" t="s">
        <v>177</v>
      </c>
      <c r="B261" s="46">
        <v>650</v>
      </c>
      <c r="C261" s="47">
        <v>8</v>
      </c>
      <c r="D261" s="47">
        <v>1</v>
      </c>
      <c r="E261" s="48" t="s">
        <v>178</v>
      </c>
      <c r="F261" s="49" t="s">
        <v>43</v>
      </c>
      <c r="G261" s="54">
        <f>G262</f>
        <v>50</v>
      </c>
      <c r="H261" s="50">
        <f t="shared" si="13"/>
        <v>0</v>
      </c>
      <c r="I261" s="54">
        <f>I262</f>
        <v>50</v>
      </c>
    </row>
    <row r="262" spans="1:9" ht="22.5" x14ac:dyDescent="0.2">
      <c r="A262" s="45" t="s">
        <v>174</v>
      </c>
      <c r="B262" s="46">
        <v>650</v>
      </c>
      <c r="C262" s="47">
        <v>8</v>
      </c>
      <c r="D262" s="47">
        <v>1</v>
      </c>
      <c r="E262" s="58" t="s">
        <v>175</v>
      </c>
      <c r="F262" s="49"/>
      <c r="G262" s="54">
        <f>G263</f>
        <v>50</v>
      </c>
      <c r="H262" s="50">
        <f t="shared" si="13"/>
        <v>0</v>
      </c>
      <c r="I262" s="54">
        <f>I263</f>
        <v>50</v>
      </c>
    </row>
    <row r="263" spans="1:9" ht="22.5" x14ac:dyDescent="0.2">
      <c r="A263" s="45" t="s">
        <v>86</v>
      </c>
      <c r="B263" s="46">
        <v>650</v>
      </c>
      <c r="C263" s="47">
        <v>8</v>
      </c>
      <c r="D263" s="47">
        <v>1</v>
      </c>
      <c r="E263" s="58" t="s">
        <v>175</v>
      </c>
      <c r="F263" s="49">
        <v>200</v>
      </c>
      <c r="G263" s="54">
        <f>G264</f>
        <v>50</v>
      </c>
      <c r="H263" s="50">
        <f t="shared" si="13"/>
        <v>0</v>
      </c>
      <c r="I263" s="54">
        <f>I264</f>
        <v>50</v>
      </c>
    </row>
    <row r="264" spans="1:9" ht="22.5" x14ac:dyDescent="0.2">
      <c r="A264" s="45" t="s">
        <v>45</v>
      </c>
      <c r="B264" s="46">
        <v>650</v>
      </c>
      <c r="C264" s="47">
        <v>8</v>
      </c>
      <c r="D264" s="47">
        <v>1</v>
      </c>
      <c r="E264" s="58" t="s">
        <v>175</v>
      </c>
      <c r="F264" s="49">
        <v>240</v>
      </c>
      <c r="G264" s="54">
        <f>G265</f>
        <v>50</v>
      </c>
      <c r="H264" s="50">
        <f t="shared" si="13"/>
        <v>0</v>
      </c>
      <c r="I264" s="54">
        <f>I265</f>
        <v>50</v>
      </c>
    </row>
    <row r="265" spans="1:9" ht="22.5" x14ac:dyDescent="0.2">
      <c r="A265" s="45" t="s">
        <v>36</v>
      </c>
      <c r="B265" s="46">
        <v>650</v>
      </c>
      <c r="C265" s="47">
        <v>8</v>
      </c>
      <c r="D265" s="47">
        <v>1</v>
      </c>
      <c r="E265" s="58" t="s">
        <v>175</v>
      </c>
      <c r="F265" s="49">
        <v>244</v>
      </c>
      <c r="G265" s="54">
        <v>50</v>
      </c>
      <c r="H265" s="50">
        <f t="shared" si="13"/>
        <v>0</v>
      </c>
      <c r="I265" s="54">
        <v>50</v>
      </c>
    </row>
    <row r="266" spans="1:9" s="22" customFormat="1" ht="15.75" customHeight="1" x14ac:dyDescent="0.2">
      <c r="A266" s="23" t="s">
        <v>33</v>
      </c>
      <c r="B266" s="24">
        <v>650</v>
      </c>
      <c r="C266" s="25">
        <v>11</v>
      </c>
      <c r="D266" s="25">
        <v>0</v>
      </c>
      <c r="E266" s="26" t="s">
        <v>43</v>
      </c>
      <c r="F266" s="27" t="s">
        <v>43</v>
      </c>
      <c r="G266" s="28">
        <f>G267</f>
        <v>6795.5</v>
      </c>
      <c r="H266" s="75">
        <f t="shared" si="13"/>
        <v>0</v>
      </c>
      <c r="I266" s="28">
        <f>I267</f>
        <v>6795.5</v>
      </c>
    </row>
    <row r="267" spans="1:9" ht="16.5" customHeight="1" x14ac:dyDescent="0.2">
      <c r="A267" s="20" t="s">
        <v>19</v>
      </c>
      <c r="B267" s="59">
        <v>650</v>
      </c>
      <c r="C267" s="29">
        <v>11</v>
      </c>
      <c r="D267" s="29">
        <v>1</v>
      </c>
      <c r="E267" s="18" t="s">
        <v>43</v>
      </c>
      <c r="F267" s="30" t="s">
        <v>43</v>
      </c>
      <c r="G267" s="17">
        <f>G268</f>
        <v>6795.5</v>
      </c>
      <c r="H267" s="17">
        <f t="shared" si="13"/>
        <v>0</v>
      </c>
      <c r="I267" s="17">
        <f>I268</f>
        <v>6795.5</v>
      </c>
    </row>
    <row r="268" spans="1:9" ht="33.75" x14ac:dyDescent="0.2">
      <c r="A268" s="53" t="s">
        <v>257</v>
      </c>
      <c r="B268" s="46">
        <v>650</v>
      </c>
      <c r="C268" s="47">
        <v>11</v>
      </c>
      <c r="D268" s="47">
        <v>1</v>
      </c>
      <c r="E268" s="48" t="s">
        <v>169</v>
      </c>
      <c r="F268" s="49" t="s">
        <v>43</v>
      </c>
      <c r="G268" s="50">
        <f>G269</f>
        <v>6795.5</v>
      </c>
      <c r="H268" s="50">
        <f t="shared" si="13"/>
        <v>0</v>
      </c>
      <c r="I268" s="50">
        <f>I269</f>
        <v>6795.5</v>
      </c>
    </row>
    <row r="269" spans="1:9" x14ac:dyDescent="0.2">
      <c r="A269" s="53" t="s">
        <v>179</v>
      </c>
      <c r="B269" s="46">
        <v>650</v>
      </c>
      <c r="C269" s="47">
        <v>11</v>
      </c>
      <c r="D269" s="47">
        <v>1</v>
      </c>
      <c r="E269" s="48" t="s">
        <v>180</v>
      </c>
      <c r="F269" s="49" t="s">
        <v>43</v>
      </c>
      <c r="G269" s="50">
        <f>G270</f>
        <v>6795.5</v>
      </c>
      <c r="H269" s="50">
        <f t="shared" si="13"/>
        <v>0</v>
      </c>
      <c r="I269" s="50">
        <f>I270</f>
        <v>6795.5</v>
      </c>
    </row>
    <row r="270" spans="1:9" ht="22.5" x14ac:dyDescent="0.2">
      <c r="A270" s="53" t="s">
        <v>223</v>
      </c>
      <c r="B270" s="46">
        <v>650</v>
      </c>
      <c r="C270" s="47">
        <v>11</v>
      </c>
      <c r="D270" s="47">
        <v>1</v>
      </c>
      <c r="E270" s="48" t="s">
        <v>181</v>
      </c>
      <c r="F270" s="49"/>
      <c r="G270" s="50">
        <f>G271</f>
        <v>6795.5</v>
      </c>
      <c r="H270" s="50">
        <f t="shared" si="13"/>
        <v>0</v>
      </c>
      <c r="I270" s="50">
        <f>I271</f>
        <v>6795.5</v>
      </c>
    </row>
    <row r="271" spans="1:9" ht="22.5" x14ac:dyDescent="0.2">
      <c r="A271" s="53" t="s">
        <v>174</v>
      </c>
      <c r="B271" s="46">
        <v>650</v>
      </c>
      <c r="C271" s="47">
        <v>11</v>
      </c>
      <c r="D271" s="47">
        <v>1</v>
      </c>
      <c r="E271" s="48" t="s">
        <v>182</v>
      </c>
      <c r="F271" s="49" t="s">
        <v>43</v>
      </c>
      <c r="G271" s="50">
        <f>G272+G277+G281</f>
        <v>6795.5</v>
      </c>
      <c r="H271" s="50">
        <f t="shared" si="13"/>
        <v>0</v>
      </c>
      <c r="I271" s="50">
        <f>I272+I277+I281</f>
        <v>6795.5</v>
      </c>
    </row>
    <row r="272" spans="1:9" ht="45" x14ac:dyDescent="0.2">
      <c r="A272" s="45" t="s">
        <v>47</v>
      </c>
      <c r="B272" s="46">
        <v>650</v>
      </c>
      <c r="C272" s="47">
        <v>11</v>
      </c>
      <c r="D272" s="47">
        <v>1</v>
      </c>
      <c r="E272" s="48" t="s">
        <v>182</v>
      </c>
      <c r="F272" s="49" t="s">
        <v>48</v>
      </c>
      <c r="G272" s="50">
        <f>G273</f>
        <v>5812</v>
      </c>
      <c r="H272" s="50">
        <f t="shared" si="13"/>
        <v>0</v>
      </c>
      <c r="I272" s="50">
        <f>I273</f>
        <v>5812</v>
      </c>
    </row>
    <row r="273" spans="1:9" x14ac:dyDescent="0.2">
      <c r="A273" s="45" t="s">
        <v>49</v>
      </c>
      <c r="B273" s="46">
        <v>650</v>
      </c>
      <c r="C273" s="47">
        <v>11</v>
      </c>
      <c r="D273" s="47">
        <v>1</v>
      </c>
      <c r="E273" s="48" t="s">
        <v>182</v>
      </c>
      <c r="F273" s="49" t="s">
        <v>50</v>
      </c>
      <c r="G273" s="54">
        <f>G274+G275+G276</f>
        <v>5812</v>
      </c>
      <c r="H273" s="50">
        <f t="shared" si="13"/>
        <v>0</v>
      </c>
      <c r="I273" s="54">
        <f>I274+I275+I276</f>
        <v>5812</v>
      </c>
    </row>
    <row r="274" spans="1:9" x14ac:dyDescent="0.2">
      <c r="A274" s="45" t="s">
        <v>77</v>
      </c>
      <c r="B274" s="46">
        <v>650</v>
      </c>
      <c r="C274" s="47">
        <v>11</v>
      </c>
      <c r="D274" s="47">
        <v>1</v>
      </c>
      <c r="E274" s="48" t="s">
        <v>182</v>
      </c>
      <c r="F274" s="49">
        <v>111</v>
      </c>
      <c r="G274" s="50">
        <v>4390</v>
      </c>
      <c r="H274" s="50">
        <f t="shared" si="13"/>
        <v>0</v>
      </c>
      <c r="I274" s="50">
        <v>4390</v>
      </c>
    </row>
    <row r="275" spans="1:9" ht="22.5" x14ac:dyDescent="0.2">
      <c r="A275" s="45" t="s">
        <v>38</v>
      </c>
      <c r="B275" s="46">
        <v>650</v>
      </c>
      <c r="C275" s="47">
        <v>11</v>
      </c>
      <c r="D275" s="47">
        <v>1</v>
      </c>
      <c r="E275" s="48" t="s">
        <v>182</v>
      </c>
      <c r="F275" s="49">
        <v>112</v>
      </c>
      <c r="G275" s="50">
        <v>161</v>
      </c>
      <c r="H275" s="50">
        <f t="shared" si="13"/>
        <v>0</v>
      </c>
      <c r="I275" s="50">
        <v>161</v>
      </c>
    </row>
    <row r="276" spans="1:9" ht="33.75" x14ac:dyDescent="0.2">
      <c r="A276" s="45" t="s">
        <v>78</v>
      </c>
      <c r="B276" s="46">
        <v>650</v>
      </c>
      <c r="C276" s="47">
        <v>11</v>
      </c>
      <c r="D276" s="47">
        <v>1</v>
      </c>
      <c r="E276" s="48" t="s">
        <v>182</v>
      </c>
      <c r="F276" s="49">
        <v>119</v>
      </c>
      <c r="G276" s="50">
        <v>1261</v>
      </c>
      <c r="H276" s="50">
        <f t="shared" ref="H276:H284" si="17">I276-G276</f>
        <v>0</v>
      </c>
      <c r="I276" s="50">
        <v>1261</v>
      </c>
    </row>
    <row r="277" spans="1:9" ht="22.5" x14ac:dyDescent="0.2">
      <c r="A277" s="45" t="s">
        <v>86</v>
      </c>
      <c r="B277" s="46">
        <v>650</v>
      </c>
      <c r="C277" s="47">
        <v>11</v>
      </c>
      <c r="D277" s="47">
        <v>1</v>
      </c>
      <c r="E277" s="48" t="s">
        <v>182</v>
      </c>
      <c r="F277" s="49" t="s">
        <v>44</v>
      </c>
      <c r="G277" s="54">
        <f>G278</f>
        <v>981</v>
      </c>
      <c r="H277" s="50">
        <f t="shared" si="17"/>
        <v>0</v>
      </c>
      <c r="I277" s="54">
        <f>I278</f>
        <v>981</v>
      </c>
    </row>
    <row r="278" spans="1:9" ht="22.5" x14ac:dyDescent="0.2">
      <c r="A278" s="45" t="s">
        <v>45</v>
      </c>
      <c r="B278" s="46">
        <v>650</v>
      </c>
      <c r="C278" s="47">
        <v>11</v>
      </c>
      <c r="D278" s="47">
        <v>1</v>
      </c>
      <c r="E278" s="48" t="s">
        <v>182</v>
      </c>
      <c r="F278" s="49" t="s">
        <v>46</v>
      </c>
      <c r="G278" s="54">
        <f>G279+G280</f>
        <v>981</v>
      </c>
      <c r="H278" s="54">
        <f t="shared" ref="H278:I278" si="18">H279+H280</f>
        <v>0</v>
      </c>
      <c r="I278" s="54">
        <f t="shared" si="18"/>
        <v>981</v>
      </c>
    </row>
    <row r="279" spans="1:9" ht="22.5" x14ac:dyDescent="0.2">
      <c r="A279" s="45" t="s">
        <v>36</v>
      </c>
      <c r="B279" s="46">
        <v>650</v>
      </c>
      <c r="C279" s="47">
        <v>11</v>
      </c>
      <c r="D279" s="47">
        <v>1</v>
      </c>
      <c r="E279" s="48" t="s">
        <v>182</v>
      </c>
      <c r="F279" s="49">
        <v>244</v>
      </c>
      <c r="G279" s="54">
        <v>981</v>
      </c>
      <c r="H279" s="50">
        <v>-625</v>
      </c>
      <c r="I279" s="54">
        <f>G279+H279</f>
        <v>356</v>
      </c>
    </row>
    <row r="280" spans="1:9" s="118" customFormat="1" x14ac:dyDescent="0.2">
      <c r="A280" s="45" t="s">
        <v>294</v>
      </c>
      <c r="B280" s="46">
        <v>650</v>
      </c>
      <c r="C280" s="47">
        <v>11</v>
      </c>
      <c r="D280" s="47">
        <v>1</v>
      </c>
      <c r="E280" s="48" t="s">
        <v>182</v>
      </c>
      <c r="F280" s="49">
        <v>247</v>
      </c>
      <c r="G280" s="54">
        <v>0</v>
      </c>
      <c r="H280" s="50">
        <v>625</v>
      </c>
      <c r="I280" s="54">
        <f>H280</f>
        <v>625</v>
      </c>
    </row>
    <row r="281" spans="1:9" x14ac:dyDescent="0.2">
      <c r="A281" s="45" t="s">
        <v>53</v>
      </c>
      <c r="B281" s="46">
        <v>650</v>
      </c>
      <c r="C281" s="47">
        <v>11</v>
      </c>
      <c r="D281" s="47">
        <v>1</v>
      </c>
      <c r="E281" s="48" t="s">
        <v>182</v>
      </c>
      <c r="F281" s="49" t="s">
        <v>54</v>
      </c>
      <c r="G281" s="54">
        <f>G282</f>
        <v>2.5</v>
      </c>
      <c r="H281" s="50">
        <f t="shared" si="17"/>
        <v>0</v>
      </c>
      <c r="I281" s="54">
        <f>I282</f>
        <v>2.5</v>
      </c>
    </row>
    <row r="282" spans="1:9" x14ac:dyDescent="0.2">
      <c r="A282" s="45" t="s">
        <v>55</v>
      </c>
      <c r="B282" s="46">
        <v>650</v>
      </c>
      <c r="C282" s="47">
        <v>11</v>
      </c>
      <c r="D282" s="47">
        <v>1</v>
      </c>
      <c r="E282" s="48" t="s">
        <v>182</v>
      </c>
      <c r="F282" s="49" t="s">
        <v>56</v>
      </c>
      <c r="G282" s="54">
        <f>G283</f>
        <v>2.5</v>
      </c>
      <c r="H282" s="50">
        <f t="shared" si="17"/>
        <v>0</v>
      </c>
      <c r="I282" s="54">
        <f>I283</f>
        <v>2.5</v>
      </c>
    </row>
    <row r="283" spans="1:9" x14ac:dyDescent="0.2">
      <c r="A283" s="45" t="s">
        <v>80</v>
      </c>
      <c r="B283" s="46">
        <v>650</v>
      </c>
      <c r="C283" s="47">
        <v>11</v>
      </c>
      <c r="D283" s="47">
        <v>1</v>
      </c>
      <c r="E283" s="48" t="s">
        <v>182</v>
      </c>
      <c r="F283" s="49">
        <v>853</v>
      </c>
      <c r="G283" s="54">
        <v>2.5</v>
      </c>
      <c r="H283" s="50">
        <f t="shared" si="17"/>
        <v>0</v>
      </c>
      <c r="I283" s="54">
        <v>2.5</v>
      </c>
    </row>
    <row r="284" spans="1:9" x14ac:dyDescent="0.2">
      <c r="A284" s="68" t="s">
        <v>81</v>
      </c>
      <c r="B284" s="70"/>
      <c r="C284" s="70"/>
      <c r="D284" s="70"/>
      <c r="E284" s="71"/>
      <c r="F284" s="70"/>
      <c r="G284" s="60">
        <f>G266+G238+G226+G165+G143+G108+G96+G8</f>
        <v>34081.1</v>
      </c>
      <c r="H284" s="28">
        <f t="shared" si="17"/>
        <v>3109.1439500000051</v>
      </c>
      <c r="I284" s="60">
        <f>I266+I238+I226+I165+I143+I108+I96+I8</f>
        <v>37190.243950000004</v>
      </c>
    </row>
    <row r="285" spans="1:9" x14ac:dyDescent="0.2">
      <c r="A285" s="21"/>
    </row>
    <row r="286" spans="1:9" x14ac:dyDescent="0.2">
      <c r="A286" s="21"/>
    </row>
    <row r="287" spans="1:9" x14ac:dyDescent="0.2">
      <c r="A287" s="21"/>
      <c r="G287" s="61"/>
    </row>
    <row r="288" spans="1:9" x14ac:dyDescent="0.2">
      <c r="A288" s="21"/>
      <c r="G288" s="61"/>
    </row>
  </sheetData>
  <autoFilter ref="A7:G284"/>
  <mergeCells count="3">
    <mergeCell ref="H3:I3"/>
    <mergeCell ref="A4:G4"/>
    <mergeCell ref="H1:I1"/>
  </mergeCells>
  <pageMargins left="0" right="0" top="0" bottom="0" header="0" footer="0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view="pageLayout" topLeftCell="A25" zoomScaleNormal="110" workbookViewId="0">
      <selection activeCell="E32" sqref="E32"/>
    </sheetView>
  </sheetViews>
  <sheetFormatPr defaultRowHeight="15.75" x14ac:dyDescent="0.25"/>
  <cols>
    <col min="1" max="1" width="5.42578125" style="8" customWidth="1"/>
    <col min="2" max="2" width="66.140625" style="9" customWidth="1"/>
    <col min="3" max="3" width="17.7109375" style="11" customWidth="1"/>
    <col min="4" max="4" width="13.140625" style="10" customWidth="1"/>
    <col min="5" max="5" width="13.5703125" style="10" customWidth="1"/>
    <col min="6" max="16384" width="9.140625" style="10"/>
  </cols>
  <sheetData>
    <row r="1" spans="1:5" ht="60.75" customHeight="1" x14ac:dyDescent="0.25">
      <c r="D1" s="165" t="s">
        <v>302</v>
      </c>
      <c r="E1" s="165"/>
    </row>
    <row r="3" spans="1:5" ht="72.75" customHeight="1" x14ac:dyDescent="0.25">
      <c r="A3" s="14"/>
      <c r="B3" s="12"/>
      <c r="D3" s="165" t="s">
        <v>289</v>
      </c>
      <c r="E3" s="165"/>
    </row>
    <row r="4" spans="1:5" ht="42.75" customHeight="1" x14ac:dyDescent="0.25">
      <c r="A4" s="166" t="s">
        <v>245</v>
      </c>
      <c r="B4" s="166"/>
      <c r="C4" s="166"/>
      <c r="D4" s="166"/>
      <c r="E4" s="166"/>
    </row>
    <row r="5" spans="1:5" ht="12.75" customHeight="1" x14ac:dyDescent="0.25">
      <c r="A5" s="7"/>
      <c r="B5" s="37"/>
      <c r="C5" s="10"/>
      <c r="D5" s="7"/>
      <c r="E5" s="38" t="s">
        <v>91</v>
      </c>
    </row>
    <row r="6" spans="1:5" s="1" customFormat="1" ht="89.25" x14ac:dyDescent="0.25">
      <c r="A6" s="34" t="s">
        <v>92</v>
      </c>
      <c r="B6" s="34" t="s">
        <v>93</v>
      </c>
      <c r="C6" s="112" t="s">
        <v>291</v>
      </c>
      <c r="D6" s="113" t="s">
        <v>292</v>
      </c>
      <c r="E6" s="113" t="s">
        <v>293</v>
      </c>
    </row>
    <row r="7" spans="1:5" s="1" customFormat="1" ht="15" x14ac:dyDescent="0.25">
      <c r="A7" s="34">
        <v>1</v>
      </c>
      <c r="B7" s="34">
        <v>2</v>
      </c>
      <c r="C7" s="109">
        <v>3</v>
      </c>
      <c r="D7" s="117">
        <v>4</v>
      </c>
      <c r="E7" s="117">
        <v>5</v>
      </c>
    </row>
    <row r="8" spans="1:5" x14ac:dyDescent="0.25">
      <c r="A8" s="39" t="s">
        <v>94</v>
      </c>
      <c r="B8" s="40" t="s">
        <v>95</v>
      </c>
      <c r="C8" s="36">
        <v>0</v>
      </c>
      <c r="D8" s="114">
        <v>2200.5</v>
      </c>
      <c r="E8" s="111">
        <f>C8+D8</f>
        <v>2200.5</v>
      </c>
    </row>
    <row r="9" spans="1:5" x14ac:dyDescent="0.25">
      <c r="A9" s="39" t="s">
        <v>96</v>
      </c>
      <c r="B9" s="40" t="s">
        <v>97</v>
      </c>
      <c r="C9" s="36">
        <f>SUM(C10:C18)</f>
        <v>2151.1</v>
      </c>
      <c r="D9" s="115">
        <f t="shared" ref="D9:D30" si="0">E9-C9</f>
        <v>0</v>
      </c>
      <c r="E9" s="111">
        <f>SUM(E10:E18)</f>
        <v>2151.1</v>
      </c>
    </row>
    <row r="10" spans="1:5" ht="33.75" x14ac:dyDescent="0.25">
      <c r="A10" s="39" t="s">
        <v>106</v>
      </c>
      <c r="B10" s="2" t="s">
        <v>111</v>
      </c>
      <c r="C10" s="35">
        <v>0</v>
      </c>
      <c r="D10" s="116">
        <f t="shared" si="0"/>
        <v>0</v>
      </c>
      <c r="E10" s="110">
        <v>0</v>
      </c>
    </row>
    <row r="11" spans="1:5" ht="33.75" x14ac:dyDescent="0.25">
      <c r="A11" s="41" t="s">
        <v>237</v>
      </c>
      <c r="B11" s="2" t="s">
        <v>244</v>
      </c>
      <c r="C11" s="35">
        <v>0</v>
      </c>
      <c r="D11" s="116">
        <f t="shared" si="0"/>
        <v>0</v>
      </c>
      <c r="E11" s="110">
        <v>0</v>
      </c>
    </row>
    <row r="12" spans="1:5" ht="33.75" x14ac:dyDescent="0.25">
      <c r="A12" s="39" t="s">
        <v>107</v>
      </c>
      <c r="B12" s="2" t="s">
        <v>112</v>
      </c>
      <c r="C12" s="35">
        <v>0</v>
      </c>
      <c r="D12" s="116">
        <f t="shared" si="0"/>
        <v>0</v>
      </c>
      <c r="E12" s="110">
        <v>0</v>
      </c>
    </row>
    <row r="13" spans="1:5" ht="33.75" x14ac:dyDescent="0.25">
      <c r="A13" s="39" t="s">
        <v>108</v>
      </c>
      <c r="B13" s="2" t="s">
        <v>113</v>
      </c>
      <c r="C13" s="35">
        <v>0</v>
      </c>
      <c r="D13" s="116">
        <f t="shared" si="0"/>
        <v>0</v>
      </c>
      <c r="E13" s="110">
        <v>0</v>
      </c>
    </row>
    <row r="14" spans="1:5" ht="67.5" x14ac:dyDescent="0.25">
      <c r="A14" s="41" t="s">
        <v>238</v>
      </c>
      <c r="B14" s="2" t="s">
        <v>114</v>
      </c>
      <c r="C14" s="35">
        <v>0</v>
      </c>
      <c r="D14" s="116">
        <f t="shared" si="0"/>
        <v>0</v>
      </c>
      <c r="E14" s="110">
        <v>0</v>
      </c>
    </row>
    <row r="15" spans="1:5" ht="67.5" x14ac:dyDescent="0.25">
      <c r="A15" s="41" t="s">
        <v>239</v>
      </c>
      <c r="B15" s="2" t="s">
        <v>115</v>
      </c>
      <c r="C15" s="35">
        <v>0</v>
      </c>
      <c r="D15" s="116">
        <f t="shared" si="0"/>
        <v>0</v>
      </c>
      <c r="E15" s="110">
        <v>0</v>
      </c>
    </row>
    <row r="16" spans="1:5" ht="33.75" x14ac:dyDescent="0.25">
      <c r="A16" s="39" t="s">
        <v>109</v>
      </c>
      <c r="B16" s="2" t="s">
        <v>110</v>
      </c>
      <c r="C16" s="110">
        <v>2093.6999999999998</v>
      </c>
      <c r="D16" s="116">
        <f t="shared" si="0"/>
        <v>0</v>
      </c>
      <c r="E16" s="110">
        <v>2093.6999999999998</v>
      </c>
    </row>
    <row r="17" spans="1:5" x14ac:dyDescent="0.25">
      <c r="A17" s="39" t="s">
        <v>225</v>
      </c>
      <c r="B17" s="2" t="s">
        <v>240</v>
      </c>
      <c r="C17" s="19">
        <v>2.4</v>
      </c>
      <c r="D17" s="116">
        <f t="shared" si="0"/>
        <v>0</v>
      </c>
      <c r="E17" s="19">
        <v>2.4</v>
      </c>
    </row>
    <row r="18" spans="1:5" x14ac:dyDescent="0.25">
      <c r="A18" s="39" t="s">
        <v>226</v>
      </c>
      <c r="B18" s="2" t="s">
        <v>227</v>
      </c>
      <c r="C18" s="19">
        <v>55</v>
      </c>
      <c r="D18" s="116">
        <f t="shared" si="0"/>
        <v>0</v>
      </c>
      <c r="E18" s="19">
        <v>55</v>
      </c>
    </row>
    <row r="19" spans="1:5" x14ac:dyDescent="0.25">
      <c r="A19" s="39"/>
      <c r="B19" s="42" t="s">
        <v>98</v>
      </c>
      <c r="C19" s="36">
        <f>C8+C9</f>
        <v>2151.1</v>
      </c>
      <c r="D19" s="116">
        <f t="shared" si="0"/>
        <v>2200.5000000000005</v>
      </c>
      <c r="E19" s="111">
        <f>E8+E9</f>
        <v>4351.6000000000004</v>
      </c>
    </row>
    <row r="20" spans="1:5" x14ac:dyDescent="0.25">
      <c r="A20" s="43"/>
      <c r="B20" s="42" t="s">
        <v>99</v>
      </c>
      <c r="C20" s="36">
        <f>C21</f>
        <v>2151.1</v>
      </c>
      <c r="D20" s="116">
        <f t="shared" si="0"/>
        <v>2200.5000000000005</v>
      </c>
      <c r="E20" s="111">
        <f>E21</f>
        <v>4351.6000000000004</v>
      </c>
    </row>
    <row r="21" spans="1:5" x14ac:dyDescent="0.25">
      <c r="A21" s="43"/>
      <c r="B21" s="40" t="s">
        <v>100</v>
      </c>
      <c r="C21" s="35">
        <f>C28+C30</f>
        <v>2151.1</v>
      </c>
      <c r="D21" s="116">
        <f t="shared" si="0"/>
        <v>2200.5000000000005</v>
      </c>
      <c r="E21" s="110">
        <f>E28+E30</f>
        <v>4351.6000000000004</v>
      </c>
    </row>
    <row r="22" spans="1:5" ht="33.75" x14ac:dyDescent="0.25">
      <c r="A22" s="39" t="s">
        <v>94</v>
      </c>
      <c r="B22" s="2" t="s">
        <v>116</v>
      </c>
      <c r="C22" s="35">
        <v>0</v>
      </c>
      <c r="D22" s="116">
        <f t="shared" si="0"/>
        <v>0</v>
      </c>
      <c r="E22" s="110">
        <v>0</v>
      </c>
    </row>
    <row r="23" spans="1:5" ht="33.75" x14ac:dyDescent="0.25">
      <c r="A23" s="39" t="s">
        <v>96</v>
      </c>
      <c r="B23" s="2" t="s">
        <v>117</v>
      </c>
      <c r="C23" s="35">
        <v>0</v>
      </c>
      <c r="D23" s="116">
        <f t="shared" si="0"/>
        <v>0</v>
      </c>
      <c r="E23" s="110">
        <v>0</v>
      </c>
    </row>
    <row r="24" spans="1:5" ht="33.75" x14ac:dyDescent="0.25">
      <c r="A24" s="39" t="s">
        <v>101</v>
      </c>
      <c r="B24" s="2" t="s">
        <v>118</v>
      </c>
      <c r="C24" s="35">
        <v>0</v>
      </c>
      <c r="D24" s="116">
        <f t="shared" si="0"/>
        <v>0</v>
      </c>
      <c r="E24" s="110">
        <v>0</v>
      </c>
    </row>
    <row r="25" spans="1:5" x14ac:dyDescent="0.25">
      <c r="A25" s="39" t="s">
        <v>102</v>
      </c>
      <c r="B25" s="2" t="s">
        <v>119</v>
      </c>
      <c r="C25" s="35">
        <v>0</v>
      </c>
      <c r="D25" s="116">
        <f t="shared" si="0"/>
        <v>0</v>
      </c>
      <c r="E25" s="110">
        <v>0</v>
      </c>
    </row>
    <row r="26" spans="1:5" ht="33.75" x14ac:dyDescent="0.25">
      <c r="A26" s="39" t="s">
        <v>103</v>
      </c>
      <c r="B26" s="2" t="s">
        <v>122</v>
      </c>
      <c r="C26" s="35">
        <v>0</v>
      </c>
      <c r="D26" s="116">
        <f t="shared" si="0"/>
        <v>0</v>
      </c>
      <c r="E26" s="110">
        <v>0</v>
      </c>
    </row>
    <row r="27" spans="1:5" ht="22.5" x14ac:dyDescent="0.25">
      <c r="A27" s="39" t="s">
        <v>104</v>
      </c>
      <c r="B27" s="2" t="s">
        <v>120</v>
      </c>
      <c r="C27" s="35">
        <v>0</v>
      </c>
      <c r="D27" s="116">
        <f t="shared" si="0"/>
        <v>0</v>
      </c>
      <c r="E27" s="110">
        <v>0</v>
      </c>
    </row>
    <row r="28" spans="1:5" ht="35.25" customHeight="1" x14ac:dyDescent="0.25">
      <c r="A28" s="39" t="s">
        <v>105</v>
      </c>
      <c r="B28" s="2" t="s">
        <v>121</v>
      </c>
      <c r="C28" s="35">
        <v>1151.0999999999999</v>
      </c>
      <c r="D28" s="116">
        <v>2200.5</v>
      </c>
      <c r="E28" s="110">
        <f>C28+D28</f>
        <v>3351.6</v>
      </c>
    </row>
    <row r="29" spans="1:5" ht="54" customHeight="1" x14ac:dyDescent="0.25">
      <c r="A29" s="39" t="s">
        <v>241</v>
      </c>
      <c r="B29" s="2" t="s">
        <v>304</v>
      </c>
      <c r="C29" s="13">
        <v>0</v>
      </c>
      <c r="D29" s="116">
        <f t="shared" si="0"/>
        <v>0</v>
      </c>
      <c r="E29" s="13">
        <v>0</v>
      </c>
    </row>
    <row r="30" spans="1:5" ht="58.5" customHeight="1" x14ac:dyDescent="0.25">
      <c r="A30" s="44" t="s">
        <v>242</v>
      </c>
      <c r="B30" s="2" t="s">
        <v>243</v>
      </c>
      <c r="C30" s="13">
        <v>1000</v>
      </c>
      <c r="D30" s="116">
        <f t="shared" si="0"/>
        <v>0</v>
      </c>
      <c r="E30" s="13">
        <v>1000</v>
      </c>
    </row>
  </sheetData>
  <mergeCells count="3">
    <mergeCell ref="D3:E3"/>
    <mergeCell ref="A4:E4"/>
    <mergeCell ref="D1:E1"/>
  </mergeCells>
  <pageMargins left="1.0236220472440944" right="0.23622047244094491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Layout" topLeftCell="A4" zoomScaleNormal="100" workbookViewId="0">
      <selection activeCell="G16" sqref="G16:H20"/>
    </sheetView>
  </sheetViews>
  <sheetFormatPr defaultRowHeight="11.25" x14ac:dyDescent="0.2"/>
  <cols>
    <col min="1" max="1" width="9.85546875" style="6" customWidth="1"/>
    <col min="2" max="2" width="24.140625" style="6" customWidth="1"/>
    <col min="3" max="3" width="40.140625" style="6" customWidth="1"/>
    <col min="4" max="4" width="11.42578125" style="6" customWidth="1"/>
    <col min="5" max="5" width="6.5703125" style="6" customWidth="1"/>
    <col min="6" max="16384" width="9.140625" style="6"/>
  </cols>
  <sheetData>
    <row r="1" spans="1:9" ht="57" customHeight="1" x14ac:dyDescent="0.2">
      <c r="G1" s="159" t="s">
        <v>303</v>
      </c>
      <c r="H1" s="159"/>
      <c r="I1" s="159"/>
    </row>
    <row r="3" spans="1:9" ht="57" customHeight="1" x14ac:dyDescent="0.2">
      <c r="G3" s="159" t="s">
        <v>290</v>
      </c>
      <c r="H3" s="159"/>
      <c r="I3" s="159"/>
    </row>
    <row r="5" spans="1:9" ht="32.25" customHeight="1" x14ac:dyDescent="0.2">
      <c r="A5" s="160" t="s">
        <v>236</v>
      </c>
      <c r="B5" s="160"/>
      <c r="C5" s="160"/>
      <c r="D5" s="160"/>
      <c r="E5" s="160"/>
      <c r="F5" s="160"/>
      <c r="G5" s="160"/>
      <c r="H5" s="160"/>
      <c r="I5" s="160"/>
    </row>
    <row r="6" spans="1:9" ht="19.5" customHeight="1" x14ac:dyDescent="0.2">
      <c r="D6" s="171"/>
      <c r="E6" s="171"/>
    </row>
    <row r="7" spans="1:9" ht="80.25" customHeight="1" x14ac:dyDescent="0.2">
      <c r="A7" s="123" t="s">
        <v>22</v>
      </c>
      <c r="B7" s="123" t="s">
        <v>21</v>
      </c>
      <c r="C7" s="123" t="s">
        <v>23</v>
      </c>
      <c r="D7" s="176" t="s">
        <v>291</v>
      </c>
      <c r="E7" s="177"/>
      <c r="F7" s="174" t="s">
        <v>292</v>
      </c>
      <c r="G7" s="174"/>
      <c r="H7" s="174" t="s">
        <v>293</v>
      </c>
      <c r="I7" s="174"/>
    </row>
    <row r="8" spans="1:9" ht="12.75" x14ac:dyDescent="0.2">
      <c r="A8" s="124">
        <v>1</v>
      </c>
      <c r="B8" s="124">
        <v>2</v>
      </c>
      <c r="C8" s="124">
        <v>3</v>
      </c>
      <c r="D8" s="169">
        <v>4</v>
      </c>
      <c r="E8" s="169"/>
      <c r="F8" s="175">
        <v>5</v>
      </c>
      <c r="G8" s="175"/>
      <c r="H8" s="175">
        <v>6</v>
      </c>
      <c r="I8" s="175"/>
    </row>
    <row r="9" spans="1:9" ht="12.75" x14ac:dyDescent="0.2">
      <c r="A9" s="119">
        <v>650</v>
      </c>
      <c r="B9" s="119" t="s">
        <v>87</v>
      </c>
      <c r="C9" s="125" t="s">
        <v>20</v>
      </c>
      <c r="D9" s="170"/>
      <c r="E9" s="170"/>
      <c r="F9" s="174"/>
      <c r="G9" s="174"/>
      <c r="H9" s="174"/>
      <c r="I9" s="174"/>
    </row>
    <row r="10" spans="1:9" ht="25.5" x14ac:dyDescent="0.2">
      <c r="A10" s="126" t="s">
        <v>29</v>
      </c>
      <c r="B10" s="124" t="s">
        <v>24</v>
      </c>
      <c r="C10" s="125" t="s">
        <v>25</v>
      </c>
      <c r="D10" s="167">
        <f>D12</f>
        <v>321.89999999999998</v>
      </c>
      <c r="E10" s="167"/>
      <c r="F10" s="167">
        <f>F11-F12</f>
        <v>-3109.1000000000004</v>
      </c>
      <c r="G10" s="167"/>
      <c r="H10" s="167">
        <f>H12-H11</f>
        <v>3431</v>
      </c>
      <c r="I10" s="167"/>
    </row>
    <row r="11" spans="1:9" ht="25.5" x14ac:dyDescent="0.2">
      <c r="A11" s="124">
        <v>650</v>
      </c>
      <c r="B11" s="124" t="s">
        <v>61</v>
      </c>
      <c r="C11" s="122" t="s">
        <v>26</v>
      </c>
      <c r="D11" s="168">
        <v>0</v>
      </c>
      <c r="E11" s="168"/>
      <c r="F11" s="172">
        <v>2975.8</v>
      </c>
      <c r="G11" s="173"/>
      <c r="H11" s="168">
        <f>F11</f>
        <v>2975.8</v>
      </c>
      <c r="I11" s="169"/>
    </row>
    <row r="12" spans="1:9" ht="25.5" x14ac:dyDescent="0.2">
      <c r="A12" s="124">
        <v>650</v>
      </c>
      <c r="B12" s="124" t="s">
        <v>62</v>
      </c>
      <c r="C12" s="120" t="s">
        <v>27</v>
      </c>
      <c r="D12" s="168">
        <v>321.89999999999998</v>
      </c>
      <c r="E12" s="168"/>
      <c r="F12" s="172">
        <f>H12-D12</f>
        <v>6084.9000000000005</v>
      </c>
      <c r="G12" s="173"/>
      <c r="H12" s="168">
        <v>6406.8</v>
      </c>
      <c r="I12" s="169"/>
    </row>
    <row r="13" spans="1:9" ht="25.5" x14ac:dyDescent="0.2">
      <c r="A13" s="124"/>
      <c r="B13" s="124"/>
      <c r="C13" s="121" t="s">
        <v>28</v>
      </c>
      <c r="D13" s="167">
        <f>D10</f>
        <v>321.89999999999998</v>
      </c>
      <c r="E13" s="167"/>
      <c r="F13" s="167">
        <f>F10</f>
        <v>-3109.1000000000004</v>
      </c>
      <c r="G13" s="167"/>
      <c r="H13" s="167">
        <f>H10</f>
        <v>3431</v>
      </c>
      <c r="I13" s="167"/>
    </row>
    <row r="19" spans="8:8" x14ac:dyDescent="0.2">
      <c r="H19" s="146"/>
    </row>
  </sheetData>
  <mergeCells count="25">
    <mergeCell ref="H12:I12"/>
    <mergeCell ref="F9:G9"/>
    <mergeCell ref="H9:I9"/>
    <mergeCell ref="A5:I5"/>
    <mergeCell ref="F8:G8"/>
    <mergeCell ref="F7:G7"/>
    <mergeCell ref="H7:I7"/>
    <mergeCell ref="D7:E7"/>
    <mergeCell ref="H8:I8"/>
    <mergeCell ref="G1:I1"/>
    <mergeCell ref="D10:E10"/>
    <mergeCell ref="D11:E11"/>
    <mergeCell ref="D12:E12"/>
    <mergeCell ref="D13:E13"/>
    <mergeCell ref="D8:E8"/>
    <mergeCell ref="D9:E9"/>
    <mergeCell ref="G3:I3"/>
    <mergeCell ref="D6:E6"/>
    <mergeCell ref="F13:G13"/>
    <mergeCell ref="H13:I13"/>
    <mergeCell ref="F11:G11"/>
    <mergeCell ref="F10:G10"/>
    <mergeCell ref="H10:I10"/>
    <mergeCell ref="F12:G12"/>
    <mergeCell ref="H11:I11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Layout" zoomScaleNormal="100" workbookViewId="0">
      <selection activeCell="A5" sqref="A5:I5"/>
    </sheetView>
  </sheetViews>
  <sheetFormatPr defaultRowHeight="11.25" x14ac:dyDescent="0.2"/>
  <cols>
    <col min="1" max="1" width="9.85546875" style="118" customWidth="1"/>
    <col min="2" max="2" width="24.140625" style="118" customWidth="1"/>
    <col min="3" max="3" width="40.140625" style="118" customWidth="1"/>
    <col min="4" max="4" width="11.42578125" style="118" customWidth="1"/>
    <col min="5" max="5" width="10.140625" style="118" customWidth="1"/>
    <col min="6" max="16384" width="9.140625" style="118"/>
  </cols>
  <sheetData>
    <row r="1" spans="1:9" ht="57" customHeight="1" x14ac:dyDescent="0.2">
      <c r="G1" s="159" t="s">
        <v>311</v>
      </c>
      <c r="H1" s="159"/>
      <c r="I1" s="159"/>
    </row>
    <row r="3" spans="1:9" ht="57" customHeight="1" x14ac:dyDescent="0.2">
      <c r="G3" s="159" t="s">
        <v>310</v>
      </c>
      <c r="H3" s="159"/>
      <c r="I3" s="159"/>
    </row>
    <row r="5" spans="1:9" ht="32.25" customHeight="1" x14ac:dyDescent="0.2">
      <c r="A5" s="160" t="s">
        <v>306</v>
      </c>
      <c r="B5" s="160"/>
      <c r="C5" s="160"/>
      <c r="D5" s="160"/>
      <c r="E5" s="160"/>
      <c r="F5" s="160"/>
      <c r="G5" s="160"/>
      <c r="H5" s="160"/>
      <c r="I5" s="160"/>
    </row>
    <row r="6" spans="1:9" ht="19.5" customHeight="1" x14ac:dyDescent="0.2">
      <c r="D6" s="171"/>
      <c r="E6" s="171"/>
    </row>
    <row r="7" spans="1:9" ht="80.25" customHeight="1" x14ac:dyDescent="0.2">
      <c r="A7" s="123" t="s">
        <v>22</v>
      </c>
      <c r="B7" s="123" t="s">
        <v>21</v>
      </c>
      <c r="C7" s="123" t="s">
        <v>23</v>
      </c>
      <c r="D7" s="176" t="s">
        <v>291</v>
      </c>
      <c r="E7" s="177"/>
      <c r="F7" s="174" t="s">
        <v>292</v>
      </c>
      <c r="G7" s="174"/>
      <c r="H7" s="174" t="s">
        <v>293</v>
      </c>
      <c r="I7" s="174"/>
    </row>
    <row r="8" spans="1:9" ht="21" customHeight="1" x14ac:dyDescent="0.2">
      <c r="A8" s="123"/>
      <c r="B8" s="123"/>
      <c r="C8" s="123"/>
      <c r="D8" s="142" t="s">
        <v>308</v>
      </c>
      <c r="E8" s="144" t="s">
        <v>309</v>
      </c>
      <c r="F8" s="142" t="s">
        <v>308</v>
      </c>
      <c r="G8" s="144" t="s">
        <v>309</v>
      </c>
      <c r="H8" s="142" t="s">
        <v>308</v>
      </c>
      <c r="I8" s="144" t="s">
        <v>309</v>
      </c>
    </row>
    <row r="9" spans="1:9" ht="12.75" x14ac:dyDescent="0.2">
      <c r="A9" s="141">
        <v>1</v>
      </c>
      <c r="B9" s="141">
        <v>2</v>
      </c>
      <c r="C9" s="141">
        <v>3</v>
      </c>
      <c r="D9" s="169">
        <v>4</v>
      </c>
      <c r="E9" s="169"/>
      <c r="F9" s="175">
        <v>5</v>
      </c>
      <c r="G9" s="175"/>
      <c r="H9" s="175">
        <v>6</v>
      </c>
      <c r="I9" s="175"/>
    </row>
    <row r="10" spans="1:9" ht="12.75" x14ac:dyDescent="0.2">
      <c r="A10" s="144">
        <v>650</v>
      </c>
      <c r="B10" s="144" t="s">
        <v>87</v>
      </c>
      <c r="C10" s="125" t="s">
        <v>20</v>
      </c>
      <c r="D10" s="170"/>
      <c r="E10" s="170"/>
      <c r="F10" s="174"/>
      <c r="G10" s="174"/>
      <c r="H10" s="174"/>
      <c r="I10" s="174"/>
    </row>
    <row r="11" spans="1:9" ht="25.5" x14ac:dyDescent="0.2">
      <c r="A11" s="126" t="s">
        <v>29</v>
      </c>
      <c r="B11" s="141" t="s">
        <v>24</v>
      </c>
      <c r="C11" s="125" t="s">
        <v>25</v>
      </c>
      <c r="D11" s="156">
        <f>D13</f>
        <v>-936.6</v>
      </c>
      <c r="E11" s="143">
        <v>632.20000000000005</v>
      </c>
      <c r="F11" s="156">
        <v>0</v>
      </c>
      <c r="G11" s="156">
        <v>0</v>
      </c>
      <c r="H11" s="143">
        <v>-936.6</v>
      </c>
      <c r="I11" s="143">
        <v>623.20000000000005</v>
      </c>
    </row>
    <row r="12" spans="1:9" ht="25.5" x14ac:dyDescent="0.2">
      <c r="A12" s="141">
        <v>650</v>
      </c>
      <c r="B12" s="141" t="s">
        <v>61</v>
      </c>
      <c r="C12" s="122" t="s">
        <v>26</v>
      </c>
      <c r="D12" s="157">
        <v>0</v>
      </c>
      <c r="E12" s="140">
        <v>0</v>
      </c>
      <c r="F12" s="145">
        <v>3912.4</v>
      </c>
      <c r="G12" s="157">
        <v>3289.2</v>
      </c>
      <c r="H12" s="140">
        <v>3912.4</v>
      </c>
      <c r="I12" s="158">
        <v>3289.2</v>
      </c>
    </row>
    <row r="13" spans="1:9" ht="25.5" x14ac:dyDescent="0.2">
      <c r="A13" s="141">
        <v>650</v>
      </c>
      <c r="B13" s="141" t="s">
        <v>62</v>
      </c>
      <c r="C13" s="120" t="s">
        <v>27</v>
      </c>
      <c r="D13" s="157">
        <v>-936.6</v>
      </c>
      <c r="E13" s="140">
        <v>623.20000000000005</v>
      </c>
      <c r="F13" s="145">
        <v>3912.4</v>
      </c>
      <c r="G13" s="157">
        <v>3289.2</v>
      </c>
      <c r="H13" s="140">
        <v>2975.8</v>
      </c>
      <c r="I13" s="158">
        <v>3912.4</v>
      </c>
    </row>
    <row r="14" spans="1:9" ht="25.5" x14ac:dyDescent="0.2">
      <c r="A14" s="141"/>
      <c r="B14" s="141"/>
      <c r="C14" s="121" t="s">
        <v>28</v>
      </c>
      <c r="D14" s="156">
        <f>D11</f>
        <v>-936.6</v>
      </c>
      <c r="E14" s="143">
        <v>632.20000000000005</v>
      </c>
      <c r="F14" s="156">
        <v>0</v>
      </c>
      <c r="G14" s="156">
        <v>0</v>
      </c>
      <c r="H14" s="143">
        <v>-936.6</v>
      </c>
      <c r="I14" s="143">
        <v>623.20000000000005</v>
      </c>
    </row>
    <row r="18" spans="8:9" x14ac:dyDescent="0.2">
      <c r="I18" s="146"/>
    </row>
    <row r="20" spans="8:9" x14ac:dyDescent="0.2">
      <c r="H20" s="146"/>
    </row>
  </sheetData>
  <mergeCells count="13">
    <mergeCell ref="D9:E9"/>
    <mergeCell ref="F9:G9"/>
    <mergeCell ref="H9:I9"/>
    <mergeCell ref="D10:E10"/>
    <mergeCell ref="F10:G10"/>
    <mergeCell ref="H10:I10"/>
    <mergeCell ref="G1:I1"/>
    <mergeCell ref="G3:I3"/>
    <mergeCell ref="A5:I5"/>
    <mergeCell ref="D6:E6"/>
    <mergeCell ref="D7:E7"/>
    <mergeCell ref="F7:G7"/>
    <mergeCell ref="H7:I7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9" sqref="A9:E9"/>
    </sheetView>
  </sheetViews>
  <sheetFormatPr defaultRowHeight="15" x14ac:dyDescent="0.25"/>
  <sheetData>
    <row r="1" spans="1:6" x14ac:dyDescent="0.25">
      <c r="D1" s="159" t="s">
        <v>303</v>
      </c>
      <c r="E1" s="159"/>
      <c r="F1" s="159"/>
    </row>
    <row r="2" spans="1:6" x14ac:dyDescent="0.25">
      <c r="D2" s="118"/>
      <c r="E2" s="118"/>
      <c r="F2" s="118"/>
    </row>
    <row r="3" spans="1:6" x14ac:dyDescent="0.25">
      <c r="D3" s="159" t="s">
        <v>290</v>
      </c>
      <c r="E3" s="159"/>
      <c r="F3" s="159"/>
    </row>
    <row r="7" spans="1:6" x14ac:dyDescent="0.25">
      <c r="A7" s="147"/>
      <c r="B7" s="147"/>
      <c r="C7" s="147"/>
      <c r="D7" s="181" t="s">
        <v>305</v>
      </c>
      <c r="E7" s="181"/>
    </row>
    <row r="8" spans="1:6" x14ac:dyDescent="0.25">
      <c r="A8" s="147"/>
      <c r="B8" s="147"/>
      <c r="C8" s="147"/>
      <c r="D8" s="147"/>
      <c r="E8" s="147"/>
    </row>
    <row r="9" spans="1:6" x14ac:dyDescent="0.25">
      <c r="A9" s="182" t="s">
        <v>306</v>
      </c>
      <c r="B9" s="182"/>
      <c r="C9" s="182"/>
      <c r="D9" s="182"/>
      <c r="E9" s="182"/>
    </row>
    <row r="10" spans="1:6" x14ac:dyDescent="0.25">
      <c r="A10" s="118"/>
      <c r="B10" s="118"/>
      <c r="C10" s="118"/>
      <c r="D10" s="171" t="s">
        <v>203</v>
      </c>
      <c r="E10" s="171"/>
    </row>
    <row r="11" spans="1:6" x14ac:dyDescent="0.25">
      <c r="A11" s="178" t="s">
        <v>22</v>
      </c>
      <c r="B11" s="178" t="s">
        <v>21</v>
      </c>
      <c r="C11" s="178" t="s">
        <v>23</v>
      </c>
      <c r="D11" s="180" t="s">
        <v>307</v>
      </c>
      <c r="E11" s="180"/>
    </row>
    <row r="12" spans="1:6" x14ac:dyDescent="0.25">
      <c r="A12" s="179"/>
      <c r="B12" s="179"/>
      <c r="C12" s="179"/>
      <c r="D12" s="109" t="s">
        <v>308</v>
      </c>
      <c r="E12" s="148" t="s">
        <v>309</v>
      </c>
    </row>
    <row r="13" spans="1:6" ht="67.5" x14ac:dyDescent="0.25">
      <c r="A13" s="109">
        <v>650</v>
      </c>
      <c r="B13" s="109" t="s">
        <v>87</v>
      </c>
      <c r="C13" s="149" t="s">
        <v>20</v>
      </c>
      <c r="D13" s="150"/>
      <c r="E13" s="150"/>
    </row>
    <row r="14" spans="1:6" ht="90" x14ac:dyDescent="0.25">
      <c r="A14" s="151" t="s">
        <v>29</v>
      </c>
      <c r="B14" s="152" t="s">
        <v>24</v>
      </c>
      <c r="C14" s="149" t="s">
        <v>25</v>
      </c>
      <c r="D14" s="111" t="e">
        <f>D15+D16</f>
        <v>#REF!</v>
      </c>
      <c r="E14" s="111">
        <f>E15+E16</f>
        <v>623.20000000000005</v>
      </c>
    </row>
    <row r="15" spans="1:6" ht="67.5" x14ac:dyDescent="0.25">
      <c r="A15" s="152">
        <v>650</v>
      </c>
      <c r="B15" s="152" t="s">
        <v>61</v>
      </c>
      <c r="C15" s="153" t="s">
        <v>26</v>
      </c>
      <c r="D15" s="110">
        <v>0</v>
      </c>
      <c r="E15" s="110">
        <v>0</v>
      </c>
    </row>
    <row r="16" spans="1:6" ht="67.5" x14ac:dyDescent="0.25">
      <c r="A16" s="152">
        <v>650</v>
      </c>
      <c r="B16" s="152" t="s">
        <v>62</v>
      </c>
      <c r="C16" s="154" t="s">
        <v>27</v>
      </c>
      <c r="D16" s="110" t="e">
        <f>#REF!-#REF!</f>
        <v>#REF!</v>
      </c>
      <c r="E16" s="110">
        <v>623.20000000000005</v>
      </c>
    </row>
    <row r="17" spans="1:5" ht="101.25" x14ac:dyDescent="0.25">
      <c r="A17" s="152"/>
      <c r="B17" s="152"/>
      <c r="C17" s="155" t="s">
        <v>28</v>
      </c>
      <c r="D17" s="111" t="e">
        <f>D14</f>
        <v>#REF!</v>
      </c>
      <c r="E17" s="111">
        <f>E14</f>
        <v>623.20000000000005</v>
      </c>
    </row>
  </sheetData>
  <mergeCells count="9">
    <mergeCell ref="A11:A12"/>
    <mergeCell ref="B11:B12"/>
    <mergeCell ref="C11:C12"/>
    <mergeCell ref="D11:E11"/>
    <mergeCell ref="D1:F1"/>
    <mergeCell ref="D3:F3"/>
    <mergeCell ref="D7:E7"/>
    <mergeCell ref="A9:E9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расходы 2021</vt:lpstr>
      <vt:lpstr>программы 2021</vt:lpstr>
      <vt:lpstr>разделы 2021</vt:lpstr>
      <vt:lpstr>расходы по структуре 2021 </vt:lpstr>
      <vt:lpstr>ДФ 2021</vt:lpstr>
      <vt:lpstr>дефицит 2021</vt:lpstr>
      <vt:lpstr>дефицит 2022-2023</vt:lpstr>
      <vt:lpstr>Лист1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2021-01-22T11:41:56Z</cp:lastPrinted>
  <dcterms:created xsi:type="dcterms:W3CDTF">2013-11-27T09:07:44Z</dcterms:created>
  <dcterms:modified xsi:type="dcterms:W3CDTF">2021-01-26T07:22:06Z</dcterms:modified>
</cp:coreProperties>
</file>