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235" windowHeight="7425" tabRatio="996" activeTab="5"/>
  </bookViews>
  <sheets>
    <sheet name="доходы 2016" sheetId="4" r:id="rId1"/>
    <sheet name="расходы 2016" sheetId="2" r:id="rId2"/>
    <sheet name="программы 2016" sheetId="27" r:id="rId3"/>
    <sheet name="разделы 2016" sheetId="23" r:id="rId4"/>
    <sheet name="расходы по структуре" sheetId="26" r:id="rId5"/>
    <sheet name="дефицит" sheetId="29" r:id="rId6"/>
  </sheets>
  <definedNames>
    <definedName name="_xlnm._FilterDatabase" localSheetId="2" hidden="1">'программы 2016'!$A$6:$F$205</definedName>
    <definedName name="_xlnm._FilterDatabase" localSheetId="3" hidden="1">'разделы 2016'!$A$6:$F$30</definedName>
    <definedName name="_xlnm._FilterDatabase" localSheetId="1" hidden="1">'расходы 2016'!$A$6:$H$252</definedName>
    <definedName name="_xlnm._FilterDatabase" localSheetId="4" hidden="1">'расходы по структуре'!$A$5:$H$318</definedName>
    <definedName name="_xlnm.Print_Area" localSheetId="5">дефицит!$A$1:$G$20</definedName>
    <definedName name="_xlnm.Print_Area" localSheetId="0">'доходы 2016'!$A$1:$H$33</definedName>
    <definedName name="_xlnm.Print_Area" localSheetId="3">'разделы 2016'!$A$1:$I$30</definedName>
  </definedNames>
  <calcPr calcId="145621"/>
  <fileRecoveryPr autoRecover="0"/>
</workbook>
</file>

<file path=xl/calcChain.xml><?xml version="1.0" encoding="utf-8"?>
<calcChain xmlns="http://schemas.openxmlformats.org/spreadsheetml/2006/main">
  <c r="E10" i="29" l="1"/>
  <c r="D10" i="29"/>
  <c r="F9" i="29"/>
  <c r="F8" i="29"/>
  <c r="G7" i="29"/>
  <c r="G10" i="29" s="1"/>
  <c r="F7" i="29"/>
  <c r="F10" i="29" s="1"/>
  <c r="E7" i="29"/>
  <c r="D7" i="29"/>
  <c r="I10" i="26"/>
  <c r="I314" i="26"/>
  <c r="I311" i="26"/>
  <c r="I310" i="26" s="1"/>
  <c r="I306" i="26"/>
  <c r="I305" i="26" s="1"/>
  <c r="I297" i="26"/>
  <c r="I292" i="26"/>
  <c r="I291" i="26" s="1"/>
  <c r="I286" i="26"/>
  <c r="I285" i="26" s="1"/>
  <c r="I284" i="26" s="1"/>
  <c r="I282" i="26"/>
  <c r="I281" i="26" s="1"/>
  <c r="I280" i="26" s="1"/>
  <c r="I278" i="26"/>
  <c r="I273" i="26"/>
  <c r="I264" i="26"/>
  <c r="I259" i="26"/>
  <c r="I258" i="26" s="1"/>
  <c r="I254" i="26"/>
  <c r="I253" i="26" s="1"/>
  <c r="I248" i="26"/>
  <c r="I247" i="26" s="1"/>
  <c r="I244" i="26"/>
  <c r="I243" i="26" s="1"/>
  <c r="I236" i="26"/>
  <c r="I235" i="26" s="1"/>
  <c r="I230" i="26"/>
  <c r="I229" i="26" s="1"/>
  <c r="I228" i="26" s="1"/>
  <c r="I227" i="26" s="1"/>
  <c r="I224" i="26"/>
  <c r="I220" i="26"/>
  <c r="I219" i="26" s="1"/>
  <c r="I216" i="26"/>
  <c r="I215" i="26" s="1"/>
  <c r="I208" i="26"/>
  <c r="I204" i="26"/>
  <c r="I203" i="26" s="1"/>
  <c r="I196" i="26"/>
  <c r="I195" i="26" s="1"/>
  <c r="I187" i="26"/>
  <c r="I182" i="26"/>
  <c r="I181" i="26" s="1"/>
  <c r="I173" i="26"/>
  <c r="I172" i="26" s="1"/>
  <c r="I170" i="26"/>
  <c r="I169" i="26" s="1"/>
  <c r="I166" i="26"/>
  <c r="I165" i="26" s="1"/>
  <c r="I158" i="26"/>
  <c r="I157" i="26" s="1"/>
  <c r="I152" i="26"/>
  <c r="I151" i="26" s="1"/>
  <c r="I150" i="26" s="1"/>
  <c r="I149" i="26" s="1"/>
  <c r="I144" i="26"/>
  <c r="I134" i="26"/>
  <c r="I126" i="26"/>
  <c r="I121" i="26"/>
  <c r="I118" i="26"/>
  <c r="I117" i="26" s="1"/>
  <c r="I113" i="26"/>
  <c r="I106" i="26"/>
  <c r="I105" i="26" s="1"/>
  <c r="I101" i="26"/>
  <c r="I96" i="26"/>
  <c r="I95" i="26" s="1"/>
  <c r="I93" i="26"/>
  <c r="I87" i="26"/>
  <c r="I86" i="26" s="1"/>
  <c r="I80" i="26"/>
  <c r="I74" i="26"/>
  <c r="I73" i="26" s="1"/>
  <c r="I67" i="26"/>
  <c r="I66" i="26" s="1"/>
  <c r="I65" i="26" s="1"/>
  <c r="I64" i="26" s="1"/>
  <c r="I60" i="26"/>
  <c r="I53" i="26"/>
  <c r="I46" i="26"/>
  <c r="I43" i="26"/>
  <c r="I42" i="26" s="1"/>
  <c r="I38" i="26"/>
  <c r="I37" i="26"/>
  <c r="I35" i="26"/>
  <c r="I34" i="26" s="1"/>
  <c r="I30" i="26"/>
  <c r="I27" i="26"/>
  <c r="I22" i="26"/>
  <c r="I13" i="26"/>
  <c r="I12" i="26" s="1"/>
  <c r="I11" i="26" s="1"/>
  <c r="G86" i="27"/>
  <c r="G85" i="27" s="1"/>
  <c r="I21" i="26" l="1"/>
  <c r="I72" i="26"/>
  <c r="I92" i="26"/>
  <c r="I104" i="26"/>
  <c r="I125" i="26"/>
  <c r="I143" i="26"/>
  <c r="I180" i="26"/>
  <c r="I207" i="26"/>
  <c r="I223" i="26"/>
  <c r="I257" i="26"/>
  <c r="I277" i="26"/>
  <c r="I296" i="26"/>
  <c r="I290" i="26" s="1"/>
  <c r="I26" i="26"/>
  <c r="I52" i="26"/>
  <c r="I79" i="26"/>
  <c r="I112" i="26"/>
  <c r="I133" i="26"/>
  <c r="I252" i="26"/>
  <c r="I272" i="26"/>
  <c r="I313" i="26"/>
  <c r="I304" i="26" s="1"/>
  <c r="I29" i="26"/>
  <c r="I59" i="26"/>
  <c r="I148" i="26"/>
  <c r="I186" i="26"/>
  <c r="I214" i="26"/>
  <c r="I226" i="26"/>
  <c r="I33" i="26"/>
  <c r="I45" i="26"/>
  <c r="I63" i="26"/>
  <c r="I85" i="26"/>
  <c r="I100" i="26"/>
  <c r="I120" i="26"/>
  <c r="I156" i="26"/>
  <c r="I194" i="26"/>
  <c r="I218" i="26"/>
  <c r="I234" i="26"/>
  <c r="I263" i="26"/>
  <c r="I242" i="26"/>
  <c r="I241" i="26" s="1"/>
  <c r="I168" i="26"/>
  <c r="J14" i="2"/>
  <c r="J21" i="2"/>
  <c r="J23" i="2"/>
  <c r="J25" i="2"/>
  <c r="J28" i="2"/>
  <c r="J31" i="2"/>
  <c r="J35" i="2"/>
  <c r="J37" i="2"/>
  <c r="J44" i="2"/>
  <c r="J51" i="2"/>
  <c r="J57" i="2"/>
  <c r="J63" i="2"/>
  <c r="J68" i="2"/>
  <c r="J74" i="2"/>
  <c r="J79" i="2"/>
  <c r="J81" i="2"/>
  <c r="J85" i="2"/>
  <c r="J89" i="2"/>
  <c r="J95" i="2"/>
  <c r="J97" i="2"/>
  <c r="J99" i="2"/>
  <c r="J102" i="2"/>
  <c r="J109" i="2"/>
  <c r="J117" i="2"/>
  <c r="J124" i="2"/>
  <c r="J129" i="2"/>
  <c r="J136" i="2"/>
  <c r="J139" i="2"/>
  <c r="J141" i="2"/>
  <c r="J149" i="2"/>
  <c r="J152" i="2"/>
  <c r="J159" i="2"/>
  <c r="J167" i="2"/>
  <c r="J170" i="2"/>
  <c r="J177" i="2"/>
  <c r="J180" i="2"/>
  <c r="J183" i="2"/>
  <c r="J188" i="2"/>
  <c r="J193" i="2"/>
  <c r="J200" i="2"/>
  <c r="J202" i="2"/>
  <c r="J207" i="2"/>
  <c r="J211" i="2"/>
  <c r="J215" i="2"/>
  <c r="J223" i="2"/>
  <c r="J225" i="2"/>
  <c r="J228" i="2"/>
  <c r="J231" i="2"/>
  <c r="J236" i="2"/>
  <c r="J238" i="2"/>
  <c r="J246" i="2"/>
  <c r="J248" i="2"/>
  <c r="J250" i="2"/>
  <c r="G5" i="4"/>
  <c r="F32" i="4"/>
  <c r="F31" i="4" s="1"/>
  <c r="C32" i="4"/>
  <c r="C31" i="4" s="1"/>
  <c r="D31" i="4"/>
  <c r="F30" i="4"/>
  <c r="E30" i="4"/>
  <c r="F29" i="4"/>
  <c r="E29" i="4"/>
  <c r="E28" i="4" s="1"/>
  <c r="D28" i="4"/>
  <c r="C28" i="4"/>
  <c r="F27" i="4"/>
  <c r="F26" i="4" s="1"/>
  <c r="E27" i="4"/>
  <c r="E26" i="4" s="1"/>
  <c r="D26" i="4"/>
  <c r="C26" i="4"/>
  <c r="F24" i="4"/>
  <c r="E24" i="4"/>
  <c r="E23" i="4" s="1"/>
  <c r="E22" i="4" s="1"/>
  <c r="D23" i="4"/>
  <c r="D22" i="4" s="1"/>
  <c r="C23" i="4"/>
  <c r="C22" i="4" s="1"/>
  <c r="F21" i="4"/>
  <c r="F20" i="4" s="1"/>
  <c r="E21" i="4"/>
  <c r="E20" i="4" s="1"/>
  <c r="D20" i="4"/>
  <c r="C20" i="4"/>
  <c r="F19" i="4"/>
  <c r="C19" i="4"/>
  <c r="E19" i="4" s="1"/>
  <c r="F18" i="4"/>
  <c r="E18" i="4"/>
  <c r="E17" i="4"/>
  <c r="G17" i="4" s="1"/>
  <c r="D16" i="4"/>
  <c r="C16" i="4"/>
  <c r="F15" i="4"/>
  <c r="E15" i="4"/>
  <c r="E14" i="4" s="1"/>
  <c r="D14" i="4"/>
  <c r="C14" i="4"/>
  <c r="F13" i="4"/>
  <c r="E13" i="4"/>
  <c r="F12" i="4"/>
  <c r="E12" i="4"/>
  <c r="D11" i="4"/>
  <c r="D9" i="4" s="1"/>
  <c r="C11" i="4"/>
  <c r="C9" i="4" s="1"/>
  <c r="F10" i="4"/>
  <c r="E10" i="4"/>
  <c r="F8" i="4"/>
  <c r="E8" i="4"/>
  <c r="E7" i="4" s="1"/>
  <c r="E6" i="4" s="1"/>
  <c r="D7" i="4"/>
  <c r="D6" i="4" s="1"/>
  <c r="C7" i="4"/>
  <c r="C6" i="4" s="1"/>
  <c r="I111" i="26" l="1"/>
  <c r="I20" i="26"/>
  <c r="I19" i="26" s="1"/>
  <c r="I164" i="26"/>
  <c r="I163" i="26" s="1"/>
  <c r="I233" i="26"/>
  <c r="I193" i="26"/>
  <c r="I84" i="26"/>
  <c r="I58" i="26"/>
  <c r="I78" i="26"/>
  <c r="I206" i="26"/>
  <c r="I142" i="26"/>
  <c r="I103" i="26"/>
  <c r="I71" i="26"/>
  <c r="I303" i="26"/>
  <c r="I289" i="26"/>
  <c r="I41" i="26"/>
  <c r="I262" i="26"/>
  <c r="I132" i="26"/>
  <c r="I9" i="26"/>
  <c r="I155" i="26"/>
  <c r="I99" i="26"/>
  <c r="I185" i="26"/>
  <c r="I251" i="26"/>
  <c r="I51" i="26"/>
  <c r="I222" i="26"/>
  <c r="I213" i="26" s="1"/>
  <c r="I124" i="26"/>
  <c r="I271" i="26"/>
  <c r="I270" i="26" s="1"/>
  <c r="I91" i="26"/>
  <c r="I256" i="26"/>
  <c r="E11" i="4"/>
  <c r="E9" i="4" s="1"/>
  <c r="G20" i="4"/>
  <c r="H24" i="4"/>
  <c r="F28" i="4"/>
  <c r="F25" i="4" s="1"/>
  <c r="G8" i="4"/>
  <c r="H27" i="4"/>
  <c r="H26" i="4" s="1"/>
  <c r="H13" i="4"/>
  <c r="F7" i="4"/>
  <c r="H12" i="4"/>
  <c r="G13" i="4"/>
  <c r="F23" i="4"/>
  <c r="F22" i="4" s="1"/>
  <c r="H22" i="4" s="1"/>
  <c r="H8" i="4"/>
  <c r="H7" i="4" s="1"/>
  <c r="H6" i="4" s="1"/>
  <c r="H10" i="4"/>
  <c r="F11" i="4"/>
  <c r="G11" i="4" s="1"/>
  <c r="G12" i="4"/>
  <c r="H15" i="4"/>
  <c r="H14" i="4" s="1"/>
  <c r="H17" i="4"/>
  <c r="H30" i="4"/>
  <c r="F9" i="4"/>
  <c r="G9" i="4" s="1"/>
  <c r="F14" i="4"/>
  <c r="G14" i="4" s="1"/>
  <c r="G18" i="4"/>
  <c r="D25" i="4"/>
  <c r="H29" i="4"/>
  <c r="H28" i="4" s="1"/>
  <c r="C5" i="4"/>
  <c r="H18" i="4"/>
  <c r="H21" i="4"/>
  <c r="H20" i="4" s="1"/>
  <c r="G27" i="4"/>
  <c r="C25" i="4"/>
  <c r="G26" i="4"/>
  <c r="E16" i="4"/>
  <c r="E5" i="4" s="1"/>
  <c r="D5" i="4"/>
  <c r="H19" i="4"/>
  <c r="G19" i="4"/>
  <c r="H23" i="4"/>
  <c r="G29" i="4"/>
  <c r="G30" i="4"/>
  <c r="G10" i="4"/>
  <c r="G15" i="4"/>
  <c r="G21" i="4"/>
  <c r="E32" i="4"/>
  <c r="F16" i="4"/>
  <c r="I250" i="26" l="1"/>
  <c r="I162" i="26"/>
  <c r="I154" i="26"/>
  <c r="I8" i="26"/>
  <c r="I70" i="26"/>
  <c r="I141" i="26"/>
  <c r="I77" i="26"/>
  <c r="I57" i="26"/>
  <c r="I83" i="26"/>
  <c r="I82" i="26" s="1"/>
  <c r="I179" i="26"/>
  <c r="I288" i="26"/>
  <c r="I232" i="26"/>
  <c r="I90" i="26"/>
  <c r="I89" i="26" s="1"/>
  <c r="I50" i="26"/>
  <c r="I131" i="26"/>
  <c r="I261" i="26"/>
  <c r="I302" i="26"/>
  <c r="I202" i="26"/>
  <c r="I40" i="26"/>
  <c r="I240" i="26"/>
  <c r="I192" i="26"/>
  <c r="I110" i="26"/>
  <c r="I109" i="26" s="1"/>
  <c r="G28" i="4"/>
  <c r="G16" i="4"/>
  <c r="G7" i="4"/>
  <c r="F6" i="4"/>
  <c r="G6" i="4" s="1"/>
  <c r="H16" i="4"/>
  <c r="H11" i="4"/>
  <c r="H9" i="4" s="1"/>
  <c r="D33" i="4"/>
  <c r="C33" i="4"/>
  <c r="H32" i="4"/>
  <c r="H31" i="4" s="1"/>
  <c r="H25" i="4" s="1"/>
  <c r="E31" i="4"/>
  <c r="G32" i="4"/>
  <c r="I178" i="26" l="1"/>
  <c r="I56" i="26"/>
  <c r="I140" i="26"/>
  <c r="I7" i="26"/>
  <c r="I239" i="26"/>
  <c r="I212" i="26"/>
  <c r="I269" i="26"/>
  <c r="I49" i="26"/>
  <c r="I48" i="26" s="1"/>
  <c r="I76" i="26"/>
  <c r="I147" i="26"/>
  <c r="I191" i="26"/>
  <c r="I18" i="26"/>
  <c r="I201" i="26"/>
  <c r="I301" i="26"/>
  <c r="I130" i="26"/>
  <c r="I161" i="26"/>
  <c r="H5" i="4"/>
  <c r="F5" i="4"/>
  <c r="F33" i="4" s="1"/>
  <c r="H33" i="4"/>
  <c r="G31" i="4"/>
  <c r="E25" i="4"/>
  <c r="I129" i="26" l="1"/>
  <c r="I200" i="26"/>
  <c r="I190" i="26"/>
  <c r="I268" i="26"/>
  <c r="I160" i="26"/>
  <c r="I17" i="26"/>
  <c r="I146" i="26"/>
  <c r="I139" i="26"/>
  <c r="I177" i="26"/>
  <c r="I300" i="26"/>
  <c r="I211" i="26"/>
  <c r="I238" i="26"/>
  <c r="I69" i="26"/>
  <c r="I108" i="26"/>
  <c r="I55" i="26"/>
  <c r="G25" i="4"/>
  <c r="E33" i="4"/>
  <c r="G33" i="4" s="1"/>
  <c r="I210" i="26" l="1"/>
  <c r="I267" i="26"/>
  <c r="I176" i="26"/>
  <c r="I16" i="26"/>
  <c r="I199" i="26"/>
  <c r="I62" i="26"/>
  <c r="I299" i="26"/>
  <c r="I138" i="26"/>
  <c r="I128" i="26"/>
  <c r="I175" i="26" l="1"/>
  <c r="I137" i="26"/>
  <c r="I266" i="26"/>
  <c r="I6" i="26"/>
  <c r="I198" i="26"/>
  <c r="I318" i="26" l="1"/>
  <c r="G19" i="23" l="1"/>
  <c r="G15" i="23"/>
  <c r="G13" i="23"/>
  <c r="G7" i="23"/>
  <c r="G203" i="27" l="1"/>
  <c r="G198" i="27"/>
  <c r="G193" i="27"/>
  <c r="G189" i="27"/>
  <c r="G185" i="27"/>
  <c r="G180" i="27"/>
  <c r="G178" i="27"/>
  <c r="G174" i="27"/>
  <c r="G171" i="27"/>
  <c r="G169" i="27"/>
  <c r="G166" i="27"/>
  <c r="G164" i="27"/>
  <c r="G162" i="27"/>
  <c r="G159" i="27"/>
  <c r="G156" i="27"/>
  <c r="G154" i="27"/>
  <c r="G152" i="27"/>
  <c r="G146" i="27"/>
  <c r="G142" i="27"/>
  <c r="G138" i="27"/>
  <c r="G136" i="27"/>
  <c r="G131" i="27"/>
  <c r="G125" i="27"/>
  <c r="G119" i="27"/>
  <c r="G114" i="27"/>
  <c r="G111" i="27"/>
  <c r="G105" i="27"/>
  <c r="G104" i="27" s="1"/>
  <c r="G100" i="27"/>
  <c r="G95" i="27"/>
  <c r="G91" i="27"/>
  <c r="G89" i="27"/>
  <c r="G80" i="27"/>
  <c r="G75" i="27"/>
  <c r="G70" i="27"/>
  <c r="G67" i="27"/>
  <c r="G66" i="27" s="1"/>
  <c r="G62" i="27"/>
  <c r="G59" i="27"/>
  <c r="G56" i="27"/>
  <c r="G55" i="27" s="1"/>
  <c r="G50" i="27"/>
  <c r="G48" i="27"/>
  <c r="G46" i="27"/>
  <c r="G40" i="27"/>
  <c r="G38" i="27"/>
  <c r="G33" i="27"/>
  <c r="G30" i="27"/>
  <c r="G27" i="27"/>
  <c r="G25" i="27"/>
  <c r="G19" i="27"/>
  <c r="G16" i="27"/>
  <c r="G13" i="27"/>
  <c r="G11" i="27"/>
  <c r="I249" i="2"/>
  <c r="I247" i="2"/>
  <c r="I245" i="2"/>
  <c r="I237" i="2"/>
  <c r="I235" i="2"/>
  <c r="I230" i="2"/>
  <c r="I227" i="2"/>
  <c r="I224" i="2"/>
  <c r="I222" i="2"/>
  <c r="I214" i="2"/>
  <c r="I210" i="2"/>
  <c r="I206" i="2"/>
  <c r="I201" i="2"/>
  <c r="I199" i="2"/>
  <c r="I192" i="2"/>
  <c r="I187" i="2"/>
  <c r="I182" i="2"/>
  <c r="I179" i="2"/>
  <c r="I176" i="2"/>
  <c r="I169" i="2"/>
  <c r="I166" i="2"/>
  <c r="I158" i="2"/>
  <c r="I151" i="2"/>
  <c r="I148" i="2"/>
  <c r="I140" i="2"/>
  <c r="I138" i="2"/>
  <c r="I135" i="2"/>
  <c r="I128" i="2"/>
  <c r="I123" i="2"/>
  <c r="I116" i="2"/>
  <c r="I108" i="2"/>
  <c r="I101" i="2"/>
  <c r="I100" i="2" s="1"/>
  <c r="I98" i="2"/>
  <c r="I96" i="2"/>
  <c r="I94" i="2"/>
  <c r="I88" i="2"/>
  <c r="I84" i="2"/>
  <c r="I80" i="2"/>
  <c r="I78" i="2"/>
  <c r="I73" i="2"/>
  <c r="I67" i="2"/>
  <c r="I62" i="2"/>
  <c r="I56" i="2"/>
  <c r="I50" i="2"/>
  <c r="I43" i="2"/>
  <c r="I36" i="2"/>
  <c r="I34" i="2"/>
  <c r="I30" i="2"/>
  <c r="I27" i="2"/>
  <c r="I24" i="2"/>
  <c r="I22" i="2"/>
  <c r="I20" i="2"/>
  <c r="I13" i="2"/>
  <c r="K250" i="2"/>
  <c r="K249" i="2" s="1"/>
  <c r="K248" i="2"/>
  <c r="K247" i="2" s="1"/>
  <c r="K246" i="2"/>
  <c r="K245" i="2" s="1"/>
  <c r="K238" i="2"/>
  <c r="K237" i="2" s="1"/>
  <c r="K236" i="2"/>
  <c r="K235" i="2" s="1"/>
  <c r="K231" i="2"/>
  <c r="K230" i="2" s="1"/>
  <c r="K229" i="2" s="1"/>
  <c r="K228" i="2"/>
  <c r="K227" i="2" s="1"/>
  <c r="K226" i="2" s="1"/>
  <c r="K225" i="2"/>
  <c r="K224" i="2" s="1"/>
  <c r="K223" i="2"/>
  <c r="K222" i="2" s="1"/>
  <c r="K215" i="2"/>
  <c r="K214" i="2" s="1"/>
  <c r="K213" i="2" s="1"/>
  <c r="K212" i="2" s="1"/>
  <c r="K211" i="2"/>
  <c r="K210" i="2" s="1"/>
  <c r="K209" i="2" s="1"/>
  <c r="K208" i="2" s="1"/>
  <c r="K207" i="2"/>
  <c r="K206" i="2" s="1"/>
  <c r="K205" i="2" s="1"/>
  <c r="K204" i="2" s="1"/>
  <c r="K202" i="2"/>
  <c r="K201" i="2" s="1"/>
  <c r="K200" i="2"/>
  <c r="K199" i="2" s="1"/>
  <c r="K193" i="2"/>
  <c r="K192" i="2" s="1"/>
  <c r="K191" i="2" s="1"/>
  <c r="K190" i="2" s="1"/>
  <c r="K189" i="2" s="1"/>
  <c r="K188" i="2"/>
  <c r="K187" i="2" s="1"/>
  <c r="K186" i="2" s="1"/>
  <c r="K185" i="2" s="1"/>
  <c r="K184" i="2" s="1"/>
  <c r="K183" i="2"/>
  <c r="K182" i="2" s="1"/>
  <c r="K181" i="2" s="1"/>
  <c r="K180" i="2"/>
  <c r="K179" i="2" s="1"/>
  <c r="K178" i="2" s="1"/>
  <c r="K177" i="2"/>
  <c r="K176" i="2" s="1"/>
  <c r="K175" i="2" s="1"/>
  <c r="K170" i="2"/>
  <c r="K169" i="2" s="1"/>
  <c r="K168" i="2" s="1"/>
  <c r="K167" i="2"/>
  <c r="K166" i="2" s="1"/>
  <c r="K165" i="2" s="1"/>
  <c r="K159" i="2"/>
  <c r="K158" i="2" s="1"/>
  <c r="K157" i="2" s="1"/>
  <c r="K156" i="2" s="1"/>
  <c r="K155" i="2" s="1"/>
  <c r="K154" i="2" s="1"/>
  <c r="K153" i="2" s="1"/>
  <c r="K152" i="2"/>
  <c r="K151" i="2" s="1"/>
  <c r="K150" i="2" s="1"/>
  <c r="K149" i="2"/>
  <c r="K148" i="2" s="1"/>
  <c r="K147" i="2" s="1"/>
  <c r="K141" i="2"/>
  <c r="K140" i="2" s="1"/>
  <c r="K139" i="2"/>
  <c r="K138" i="2" s="1"/>
  <c r="K136" i="2"/>
  <c r="K135" i="2" s="1"/>
  <c r="K134" i="2" s="1"/>
  <c r="K129" i="2"/>
  <c r="K128" i="2" s="1"/>
  <c r="K127" i="2" s="1"/>
  <c r="K126" i="2" s="1"/>
  <c r="K125" i="2" s="1"/>
  <c r="K124" i="2"/>
  <c r="K123" i="2" s="1"/>
  <c r="K122" i="2" s="1"/>
  <c r="K121" i="2" s="1"/>
  <c r="K120" i="2" s="1"/>
  <c r="K117" i="2"/>
  <c r="K116" i="2" s="1"/>
  <c r="K115" i="2" s="1"/>
  <c r="K114" i="2" s="1"/>
  <c r="K113" i="2" s="1"/>
  <c r="K112" i="2" s="1"/>
  <c r="K111" i="2" s="1"/>
  <c r="K109" i="2"/>
  <c r="K108" i="2" s="1"/>
  <c r="K107" i="2" s="1"/>
  <c r="K106" i="2" s="1"/>
  <c r="K105" i="2" s="1"/>
  <c r="K104" i="2" s="1"/>
  <c r="K103" i="2" s="1"/>
  <c r="K102" i="2"/>
  <c r="K101" i="2" s="1"/>
  <c r="K100" i="2" s="1"/>
  <c r="K99" i="2"/>
  <c r="K98" i="2" s="1"/>
  <c r="K97" i="2"/>
  <c r="K96" i="2" s="1"/>
  <c r="K95" i="2"/>
  <c r="K94" i="2" s="1"/>
  <c r="K89" i="2"/>
  <c r="K88" i="2" s="1"/>
  <c r="K87" i="2" s="1"/>
  <c r="K86" i="2" s="1"/>
  <c r="K85" i="2"/>
  <c r="K84" i="2" s="1"/>
  <c r="K83" i="2" s="1"/>
  <c r="K82" i="2" s="1"/>
  <c r="K81" i="2"/>
  <c r="K80" i="2" s="1"/>
  <c r="K79" i="2"/>
  <c r="K78" i="2" s="1"/>
  <c r="K74" i="2"/>
  <c r="K73" i="2" s="1"/>
  <c r="K72" i="2" s="1"/>
  <c r="K71" i="2" s="1"/>
  <c r="K70" i="2" s="1"/>
  <c r="K69" i="2" s="1"/>
  <c r="K68" i="2"/>
  <c r="K67" i="2" s="1"/>
  <c r="K66" i="2" s="1"/>
  <c r="K65" i="2" s="1"/>
  <c r="K64" i="2" s="1"/>
  <c r="K63" i="2"/>
  <c r="K62" i="2" s="1"/>
  <c r="K61" i="2" s="1"/>
  <c r="K60" i="2" s="1"/>
  <c r="K59" i="2" s="1"/>
  <c r="K57" i="2"/>
  <c r="K56" i="2" s="1"/>
  <c r="K55" i="2" s="1"/>
  <c r="K54" i="2" s="1"/>
  <c r="K53" i="2" s="1"/>
  <c r="K51" i="2"/>
  <c r="K50" i="2" s="1"/>
  <c r="K49" i="2" s="1"/>
  <c r="K48" i="2" s="1"/>
  <c r="K47" i="2" s="1"/>
  <c r="K46" i="2" s="1"/>
  <c r="K45" i="2" s="1"/>
  <c r="K44" i="2"/>
  <c r="K43" i="2" s="1"/>
  <c r="K42" i="2" s="1"/>
  <c r="K41" i="2" s="1"/>
  <c r="K40" i="2" s="1"/>
  <c r="K39" i="2" s="1"/>
  <c r="K38" i="2" s="1"/>
  <c r="K37" i="2"/>
  <c r="K36" i="2" s="1"/>
  <c r="K35" i="2"/>
  <c r="K34" i="2" s="1"/>
  <c r="K31" i="2"/>
  <c r="K30" i="2" s="1"/>
  <c r="K29" i="2" s="1"/>
  <c r="K28" i="2"/>
  <c r="K27" i="2" s="1"/>
  <c r="K26" i="2" s="1"/>
  <c r="K25" i="2"/>
  <c r="K24" i="2" s="1"/>
  <c r="K23" i="2"/>
  <c r="K22" i="2" s="1"/>
  <c r="K21" i="2"/>
  <c r="K20" i="2" s="1"/>
  <c r="K14" i="2"/>
  <c r="K13" i="2" s="1"/>
  <c r="K12" i="2" s="1"/>
  <c r="K11" i="2" s="1"/>
  <c r="K10" i="2" s="1"/>
  <c r="K9" i="2" s="1"/>
  <c r="K8" i="2" s="1"/>
  <c r="G32" i="27" l="1"/>
  <c r="G58" i="27"/>
  <c r="G130" i="27"/>
  <c r="G141" i="27"/>
  <c r="G197" i="27"/>
  <c r="G15" i="27"/>
  <c r="G118" i="27"/>
  <c r="G135" i="27"/>
  <c r="G173" i="27"/>
  <c r="G188" i="27"/>
  <c r="G202" i="27"/>
  <c r="G29" i="27"/>
  <c r="G69" i="27"/>
  <c r="G65" i="27" s="1"/>
  <c r="G94" i="27"/>
  <c r="G18" i="27"/>
  <c r="G61" i="27"/>
  <c r="G74" i="27"/>
  <c r="G99" i="27"/>
  <c r="G110" i="27"/>
  <c r="G124" i="27"/>
  <c r="G158" i="27"/>
  <c r="G192" i="27"/>
  <c r="G79" i="27"/>
  <c r="G103" i="27"/>
  <c r="G113" i="27"/>
  <c r="G184" i="27"/>
  <c r="G24" i="27"/>
  <c r="G145" i="27"/>
  <c r="K174" i="2"/>
  <c r="K173" i="2" s="1"/>
  <c r="K172" i="2" s="1"/>
  <c r="K171" i="2" s="1"/>
  <c r="K221" i="2"/>
  <c r="K220" i="2"/>
  <c r="K219" i="2" s="1"/>
  <c r="K137" i="2"/>
  <c r="K133" i="2" s="1"/>
  <c r="I61" i="2"/>
  <c r="I72" i="2"/>
  <c r="I127" i="2"/>
  <c r="I42" i="2"/>
  <c r="I77" i="2"/>
  <c r="I107" i="2"/>
  <c r="I165" i="2"/>
  <c r="I178" i="2"/>
  <c r="I191" i="2"/>
  <c r="I213" i="2"/>
  <c r="I229" i="2"/>
  <c r="K77" i="2"/>
  <c r="K76" i="2" s="1"/>
  <c r="K75" i="2" s="1"/>
  <c r="K146" i="2"/>
  <c r="K145" i="2" s="1"/>
  <c r="K144" i="2" s="1"/>
  <c r="K143" i="2" s="1"/>
  <c r="K142" i="2" s="1"/>
  <c r="I19" i="2"/>
  <c r="I29" i="2"/>
  <c r="I49" i="2"/>
  <c r="I115" i="2"/>
  <c r="I147" i="2"/>
  <c r="I168" i="2"/>
  <c r="I234" i="2"/>
  <c r="I83" i="2"/>
  <c r="I137" i="2"/>
  <c r="I157" i="2"/>
  <c r="I186" i="2"/>
  <c r="I209" i="2"/>
  <c r="I226" i="2"/>
  <c r="I12" i="2"/>
  <c r="I26" i="2"/>
  <c r="I66" i="2"/>
  <c r="I87" i="2"/>
  <c r="I134" i="2"/>
  <c r="I55" i="2"/>
  <c r="I122" i="2"/>
  <c r="I150" i="2"/>
  <c r="I175" i="2"/>
  <c r="I181" i="2"/>
  <c r="I205" i="2"/>
  <c r="K33" i="2"/>
  <c r="K32" i="2" s="1"/>
  <c r="I33" i="2"/>
  <c r="I244" i="2"/>
  <c r="G30" i="23"/>
  <c r="K19" i="2"/>
  <c r="K18" i="2" s="1"/>
  <c r="K93" i="2"/>
  <c r="K234" i="2"/>
  <c r="K233" i="2" s="1"/>
  <c r="K232" i="2" s="1"/>
  <c r="K119" i="2"/>
  <c r="K118" i="2" s="1"/>
  <c r="K244" i="2"/>
  <c r="K243" i="2" s="1"/>
  <c r="K242" i="2" s="1"/>
  <c r="K241" i="2" s="1"/>
  <c r="K240" i="2" s="1"/>
  <c r="K239" i="2" s="1"/>
  <c r="K58" i="2"/>
  <c r="K164" i="2"/>
  <c r="K163" i="2" s="1"/>
  <c r="K162" i="2" s="1"/>
  <c r="K161" i="2" s="1"/>
  <c r="K203" i="2"/>
  <c r="I198" i="2"/>
  <c r="I197" i="2" s="1"/>
  <c r="K198" i="2"/>
  <c r="I221" i="2"/>
  <c r="G88" i="27"/>
  <c r="G84" i="27" s="1"/>
  <c r="G151" i="27"/>
  <c r="G177" i="27"/>
  <c r="G161" i="27"/>
  <c r="G37" i="27"/>
  <c r="G10" i="27"/>
  <c r="G45" i="27"/>
  <c r="G168" i="27"/>
  <c r="I93" i="2"/>
  <c r="H36" i="26"/>
  <c r="J36" i="26" s="1"/>
  <c r="G35" i="26"/>
  <c r="F35" i="26"/>
  <c r="F34" i="26" s="1"/>
  <c r="F33" i="26" s="1"/>
  <c r="G54" i="27" l="1"/>
  <c r="G23" i="27"/>
  <c r="G150" i="27"/>
  <c r="G9" i="27"/>
  <c r="H35" i="26"/>
  <c r="K36" i="26"/>
  <c r="K35" i="26" s="1"/>
  <c r="K34" i="26" s="1"/>
  <c r="K33" i="26" s="1"/>
  <c r="G53" i="27"/>
  <c r="G44" i="27"/>
  <c r="G144" i="27"/>
  <c r="G109" i="27"/>
  <c r="G93" i="27"/>
  <c r="G201" i="27"/>
  <c r="G200" i="27" s="1"/>
  <c r="G134" i="27"/>
  <c r="G64" i="27"/>
  <c r="G191" i="27"/>
  <c r="G73" i="27"/>
  <c r="G140" i="27"/>
  <c r="G36" i="27"/>
  <c r="G176" i="27"/>
  <c r="G102" i="27"/>
  <c r="G123" i="27"/>
  <c r="G98" i="27"/>
  <c r="G187" i="27"/>
  <c r="G117" i="27"/>
  <c r="G196" i="27"/>
  <c r="G129" i="27"/>
  <c r="G183" i="27"/>
  <c r="G78" i="27"/>
  <c r="I133" i="2"/>
  <c r="K132" i="2"/>
  <c r="K131" i="2" s="1"/>
  <c r="K130" i="2" s="1"/>
  <c r="K110" i="2" s="1"/>
  <c r="I220" i="2"/>
  <c r="I174" i="2"/>
  <c r="I173" i="2" s="1"/>
  <c r="I18" i="2"/>
  <c r="K197" i="2"/>
  <c r="K196" i="2" s="1"/>
  <c r="K195" i="2" s="1"/>
  <c r="K194" i="2" s="1"/>
  <c r="K160" i="2" s="1"/>
  <c r="I164" i="2"/>
  <c r="I163" i="2" s="1"/>
  <c r="K17" i="2"/>
  <c r="K16" i="2" s="1"/>
  <c r="K15" i="2" s="1"/>
  <c r="I190" i="2"/>
  <c r="I41" i="2"/>
  <c r="I204" i="2"/>
  <c r="I54" i="2"/>
  <c r="I65" i="2"/>
  <c r="I11" i="2"/>
  <c r="I208" i="2"/>
  <c r="I156" i="2"/>
  <c r="I126" i="2"/>
  <c r="I146" i="2"/>
  <c r="I82" i="2"/>
  <c r="I233" i="2"/>
  <c r="I48" i="2"/>
  <c r="I212" i="2"/>
  <c r="I76" i="2"/>
  <c r="I60" i="2"/>
  <c r="I71" i="2"/>
  <c r="I243" i="2"/>
  <c r="I32" i="2"/>
  <c r="I121" i="2"/>
  <c r="I86" i="2"/>
  <c r="I185" i="2"/>
  <c r="I114" i="2"/>
  <c r="I106" i="2"/>
  <c r="K218" i="2"/>
  <c r="K217" i="2" s="1"/>
  <c r="K216" i="2" s="1"/>
  <c r="I92" i="2"/>
  <c r="I91" i="2" s="1"/>
  <c r="K92" i="2"/>
  <c r="G34" i="26"/>
  <c r="G33" i="26" s="1"/>
  <c r="H189" i="26"/>
  <c r="H188" i="26"/>
  <c r="G187" i="26"/>
  <c r="G186" i="26" s="1"/>
  <c r="G185" i="26" s="1"/>
  <c r="F187" i="26"/>
  <c r="F186" i="26" s="1"/>
  <c r="F185" i="26" s="1"/>
  <c r="H184" i="26"/>
  <c r="H183" i="26"/>
  <c r="G182" i="26"/>
  <c r="G181" i="26" s="1"/>
  <c r="G180" i="26" s="1"/>
  <c r="F181" i="26"/>
  <c r="F180" i="26" s="1"/>
  <c r="F20" i="23"/>
  <c r="E19" i="23"/>
  <c r="D19" i="23"/>
  <c r="H151" i="2"/>
  <c r="G151" i="2"/>
  <c r="G150" i="2" s="1"/>
  <c r="F151" i="2"/>
  <c r="F150" i="2" s="1"/>
  <c r="H148" i="2"/>
  <c r="G148" i="2"/>
  <c r="G147" i="2" s="1"/>
  <c r="F148" i="2"/>
  <c r="F147" i="2" s="1"/>
  <c r="G182" i="27" l="1"/>
  <c r="K183" i="26"/>
  <c r="J183" i="26"/>
  <c r="K188" i="26"/>
  <c r="J188" i="26"/>
  <c r="K184" i="26"/>
  <c r="J184" i="26"/>
  <c r="K189" i="26"/>
  <c r="J189" i="26"/>
  <c r="H34" i="26"/>
  <c r="J35" i="26"/>
  <c r="G133" i="27"/>
  <c r="H20" i="23"/>
  <c r="I20" i="23"/>
  <c r="G83" i="27"/>
  <c r="G72" i="27"/>
  <c r="G22" i="27"/>
  <c r="G43" i="27"/>
  <c r="G116" i="27"/>
  <c r="G122" i="27"/>
  <c r="G121" i="27" s="1"/>
  <c r="G77" i="27"/>
  <c r="G195" i="27"/>
  <c r="G97" i="27"/>
  <c r="G35" i="27"/>
  <c r="G108" i="27"/>
  <c r="G8" i="27"/>
  <c r="G128" i="27"/>
  <c r="G149" i="27"/>
  <c r="I75" i="2"/>
  <c r="K91" i="2"/>
  <c r="K90" i="2" s="1"/>
  <c r="K52" i="2" s="1"/>
  <c r="K7" i="2" s="1"/>
  <c r="K251" i="2" s="1"/>
  <c r="H150" i="2"/>
  <c r="J150" i="2" s="1"/>
  <c r="J151" i="2"/>
  <c r="I113" i="2"/>
  <c r="I70" i="2"/>
  <c r="I69" i="2" s="1"/>
  <c r="I232" i="2"/>
  <c r="I132" i="2"/>
  <c r="I64" i="2"/>
  <c r="I219" i="2"/>
  <c r="I105" i="2"/>
  <c r="I196" i="2"/>
  <c r="I155" i="2"/>
  <c r="I10" i="2"/>
  <c r="H147" i="2"/>
  <c r="J147" i="2" s="1"/>
  <c r="J148" i="2"/>
  <c r="I59" i="2"/>
  <c r="I47" i="2"/>
  <c r="I145" i="2"/>
  <c r="I203" i="2"/>
  <c r="I189" i="2"/>
  <c r="I184" i="2"/>
  <c r="I120" i="2"/>
  <c r="I242" i="2"/>
  <c r="I17" i="2"/>
  <c r="I125" i="2"/>
  <c r="I53" i="2"/>
  <c r="I40" i="2"/>
  <c r="I162" i="2"/>
  <c r="G146" i="2"/>
  <c r="G145" i="2" s="1"/>
  <c r="G144" i="2" s="1"/>
  <c r="G143" i="2" s="1"/>
  <c r="H182" i="26"/>
  <c r="H187" i="26"/>
  <c r="F179" i="26"/>
  <c r="F178" i="26" s="1"/>
  <c r="F177" i="26" s="1"/>
  <c r="F176" i="26" s="1"/>
  <c r="G179" i="26"/>
  <c r="G178" i="26" s="1"/>
  <c r="G177" i="26" s="1"/>
  <c r="G176" i="26" s="1"/>
  <c r="F146" i="2"/>
  <c r="F145" i="2" s="1"/>
  <c r="F144" i="2" s="1"/>
  <c r="F143" i="2" s="1"/>
  <c r="K182" i="26" l="1"/>
  <c r="K181" i="26" s="1"/>
  <c r="K180" i="26" s="1"/>
  <c r="K179" i="26" s="1"/>
  <c r="K178" i="26" s="1"/>
  <c r="K177" i="26" s="1"/>
  <c r="K176" i="26" s="1"/>
  <c r="K187" i="26"/>
  <c r="K186" i="26" s="1"/>
  <c r="K185" i="26" s="1"/>
  <c r="H181" i="26"/>
  <c r="J182" i="26"/>
  <c r="H186" i="26"/>
  <c r="J187" i="26"/>
  <c r="H33" i="26"/>
  <c r="J33" i="26" s="1"/>
  <c r="J34" i="26"/>
  <c r="G21" i="27"/>
  <c r="G127" i="27"/>
  <c r="G42" i="27"/>
  <c r="G107" i="27"/>
  <c r="G52" i="27"/>
  <c r="G148" i="27"/>
  <c r="G7" i="27"/>
  <c r="G82" i="27"/>
  <c r="I161" i="2"/>
  <c r="I39" i="2"/>
  <c r="I144" i="2"/>
  <c r="I58" i="2"/>
  <c r="I154" i="2"/>
  <c r="I195" i="2"/>
  <c r="H146" i="2"/>
  <c r="I172" i="2"/>
  <c r="I119" i="2"/>
  <c r="I218" i="2"/>
  <c r="I112" i="2"/>
  <c r="I90" i="2"/>
  <c r="I46" i="2"/>
  <c r="I9" i="2"/>
  <c r="I104" i="2"/>
  <c r="I16" i="2"/>
  <c r="I241" i="2"/>
  <c r="I131" i="2"/>
  <c r="H88" i="26"/>
  <c r="J88" i="26" s="1"/>
  <c r="G87" i="26"/>
  <c r="G86" i="26" s="1"/>
  <c r="G85" i="26" s="1"/>
  <c r="G84" i="26" s="1"/>
  <c r="G83" i="26" s="1"/>
  <c r="F87" i="26"/>
  <c r="F86" i="26" s="1"/>
  <c r="F85" i="26" s="1"/>
  <c r="F84" i="26" s="1"/>
  <c r="F83" i="26" s="1"/>
  <c r="F126" i="27"/>
  <c r="H126" i="27" s="1"/>
  <c r="E125" i="27"/>
  <c r="E124" i="27" s="1"/>
  <c r="E123" i="27" s="1"/>
  <c r="E122" i="27" s="1"/>
  <c r="D125" i="27"/>
  <c r="D124" i="27" s="1"/>
  <c r="D123" i="27" s="1"/>
  <c r="D122" i="27" s="1"/>
  <c r="H73" i="2"/>
  <c r="G73" i="2"/>
  <c r="G72" i="2" s="1"/>
  <c r="G71" i="2" s="1"/>
  <c r="G70" i="2" s="1"/>
  <c r="F73" i="2"/>
  <c r="F72" i="2" s="1"/>
  <c r="F71" i="2" s="1"/>
  <c r="F70" i="2" s="1"/>
  <c r="G314" i="26"/>
  <c r="F314" i="26"/>
  <c r="H317" i="26"/>
  <c r="H32" i="26"/>
  <c r="G30" i="26"/>
  <c r="F30" i="26"/>
  <c r="H122" i="26"/>
  <c r="G123" i="26"/>
  <c r="G121" i="26" s="1"/>
  <c r="F121" i="26"/>
  <c r="F120" i="26" s="1"/>
  <c r="H287" i="26"/>
  <c r="J287" i="26" s="1"/>
  <c r="G286" i="26"/>
  <c r="G285" i="26" s="1"/>
  <c r="G284" i="26" s="1"/>
  <c r="F286" i="26"/>
  <c r="F285" i="26" s="1"/>
  <c r="F284" i="26" s="1"/>
  <c r="H225" i="26"/>
  <c r="J225" i="26" s="1"/>
  <c r="G224" i="26"/>
  <c r="G223" i="26" s="1"/>
  <c r="G222" i="26" s="1"/>
  <c r="F224" i="26"/>
  <c r="F223" i="26" s="1"/>
  <c r="F222" i="26" s="1"/>
  <c r="H221" i="26"/>
  <c r="J221" i="26" s="1"/>
  <c r="G220" i="26"/>
  <c r="G219" i="26" s="1"/>
  <c r="G218" i="26" s="1"/>
  <c r="F220" i="26"/>
  <c r="F219" i="26" s="1"/>
  <c r="F218" i="26" s="1"/>
  <c r="H174" i="26"/>
  <c r="J174" i="26" s="1"/>
  <c r="H171" i="26"/>
  <c r="J171" i="26" s="1"/>
  <c r="G170" i="26"/>
  <c r="G169" i="26" s="1"/>
  <c r="G173" i="26"/>
  <c r="G172" i="26" s="1"/>
  <c r="F173" i="26"/>
  <c r="F172" i="26" s="1"/>
  <c r="F170" i="26"/>
  <c r="F169" i="26" s="1"/>
  <c r="E157" i="27"/>
  <c r="F92" i="27"/>
  <c r="H92" i="27" s="1"/>
  <c r="F90" i="27"/>
  <c r="H90" i="27" s="1"/>
  <c r="E89" i="27"/>
  <c r="E91" i="27"/>
  <c r="D91" i="27"/>
  <c r="D89" i="27"/>
  <c r="F60" i="27"/>
  <c r="H60" i="27" s="1"/>
  <c r="E59" i="27"/>
  <c r="E58" i="27" s="1"/>
  <c r="D59" i="27"/>
  <c r="D58" i="27" s="1"/>
  <c r="F63" i="27"/>
  <c r="H63" i="27" s="1"/>
  <c r="E62" i="27"/>
  <c r="E61" i="27" s="1"/>
  <c r="D62" i="27"/>
  <c r="D61" i="27" s="1"/>
  <c r="F34" i="27"/>
  <c r="H34" i="27" s="1"/>
  <c r="E33" i="27"/>
  <c r="E32" i="27" s="1"/>
  <c r="D33" i="27"/>
  <c r="D32" i="27" s="1"/>
  <c r="F20" i="27"/>
  <c r="H20" i="27" s="1"/>
  <c r="E19" i="27"/>
  <c r="E18" i="27" s="1"/>
  <c r="D19" i="27"/>
  <c r="D18" i="27" s="1"/>
  <c r="H179" i="2"/>
  <c r="G179" i="2"/>
  <c r="G178" i="2" s="1"/>
  <c r="F179" i="2"/>
  <c r="F178" i="2" s="1"/>
  <c r="G99" i="2"/>
  <c r="H230" i="2"/>
  <c r="G230" i="2"/>
  <c r="G229" i="2" s="1"/>
  <c r="F230" i="2"/>
  <c r="F229" i="2" s="1"/>
  <c r="H138" i="2"/>
  <c r="J138" i="2" s="1"/>
  <c r="H140" i="2"/>
  <c r="J140" i="2" s="1"/>
  <c r="F140" i="2"/>
  <c r="F138" i="2"/>
  <c r="G140" i="2"/>
  <c r="G138" i="2"/>
  <c r="H182" i="2"/>
  <c r="G182" i="2"/>
  <c r="G181" i="2" s="1"/>
  <c r="F182" i="2"/>
  <c r="F181" i="2" s="1"/>
  <c r="F30" i="2"/>
  <c r="F29" i="2" s="1"/>
  <c r="K122" i="26" l="1"/>
  <c r="J122" i="26"/>
  <c r="K32" i="26"/>
  <c r="J32" i="26"/>
  <c r="H185" i="26"/>
  <c r="J185" i="26" s="1"/>
  <c r="J186" i="26"/>
  <c r="H123" i="26"/>
  <c r="K317" i="26"/>
  <c r="J317" i="26"/>
  <c r="H180" i="26"/>
  <c r="J181" i="26"/>
  <c r="G205" i="27"/>
  <c r="H224" i="26"/>
  <c r="K225" i="26"/>
  <c r="K224" i="26" s="1"/>
  <c r="K223" i="26" s="1"/>
  <c r="K222" i="26" s="1"/>
  <c r="H173" i="26"/>
  <c r="K174" i="26"/>
  <c r="K173" i="26" s="1"/>
  <c r="K172" i="26" s="1"/>
  <c r="H286" i="26"/>
  <c r="K287" i="26"/>
  <c r="K286" i="26" s="1"/>
  <c r="K285" i="26" s="1"/>
  <c r="K284" i="26" s="1"/>
  <c r="H87" i="26"/>
  <c r="K88" i="26"/>
  <c r="K87" i="26" s="1"/>
  <c r="K86" i="26" s="1"/>
  <c r="K85" i="26" s="1"/>
  <c r="K84" i="26" s="1"/>
  <c r="K83" i="26" s="1"/>
  <c r="K82" i="26" s="1"/>
  <c r="H170" i="26"/>
  <c r="K171" i="26"/>
  <c r="K170" i="26" s="1"/>
  <c r="K169" i="26" s="1"/>
  <c r="H220" i="26"/>
  <c r="K221" i="26"/>
  <c r="K220" i="26" s="1"/>
  <c r="K219" i="26" s="1"/>
  <c r="K218" i="26" s="1"/>
  <c r="I217" i="2"/>
  <c r="H145" i="2"/>
  <c r="J146" i="2"/>
  <c r="I153" i="2"/>
  <c r="I143" i="2"/>
  <c r="H229" i="2"/>
  <c r="J229" i="2" s="1"/>
  <c r="J230" i="2"/>
  <c r="H178" i="2"/>
  <c r="J178" i="2" s="1"/>
  <c r="J179" i="2"/>
  <c r="I130" i="2"/>
  <c r="I15" i="2"/>
  <c r="I8" i="2"/>
  <c r="I52" i="2"/>
  <c r="I38" i="2"/>
  <c r="I118" i="2"/>
  <c r="I194" i="2"/>
  <c r="H181" i="2"/>
  <c r="J181" i="2" s="1"/>
  <c r="J182" i="2"/>
  <c r="I111" i="2"/>
  <c r="H72" i="2"/>
  <c r="J73" i="2"/>
  <c r="I240" i="2"/>
  <c r="I103" i="2"/>
  <c r="I45" i="2"/>
  <c r="I171" i="2"/>
  <c r="F59" i="27"/>
  <c r="I60" i="27"/>
  <c r="I59" i="27" s="1"/>
  <c r="I58" i="27" s="1"/>
  <c r="F62" i="27"/>
  <c r="I63" i="27"/>
  <c r="I62" i="27" s="1"/>
  <c r="I61" i="27" s="1"/>
  <c r="F89" i="27"/>
  <c r="H89" i="27" s="1"/>
  <c r="I90" i="27"/>
  <c r="I89" i="27" s="1"/>
  <c r="F33" i="27"/>
  <c r="I34" i="27"/>
  <c r="I33" i="27" s="1"/>
  <c r="I32" i="27" s="1"/>
  <c r="F91" i="27"/>
  <c r="H91" i="27" s="1"/>
  <c r="I92" i="27"/>
  <c r="I91" i="27" s="1"/>
  <c r="F19" i="27"/>
  <c r="I20" i="27"/>
  <c r="I19" i="27" s="1"/>
  <c r="I18" i="27" s="1"/>
  <c r="F125" i="27"/>
  <c r="I126" i="27"/>
  <c r="I125" i="27" s="1"/>
  <c r="I124" i="27" s="1"/>
  <c r="I123" i="27" s="1"/>
  <c r="I122" i="27" s="1"/>
  <c r="I121" i="27" s="1"/>
  <c r="E88" i="27"/>
  <c r="G168" i="26"/>
  <c r="F168" i="26"/>
  <c r="D88" i="27"/>
  <c r="H137" i="2"/>
  <c r="J137" i="2" s="1"/>
  <c r="F137" i="2"/>
  <c r="G137" i="2"/>
  <c r="H219" i="26" l="1"/>
  <c r="J220" i="26"/>
  <c r="H86" i="26"/>
  <c r="J87" i="26"/>
  <c r="H172" i="26"/>
  <c r="J172" i="26" s="1"/>
  <c r="J173" i="26"/>
  <c r="K123" i="26"/>
  <c r="K121" i="26" s="1"/>
  <c r="K120" i="26" s="1"/>
  <c r="J123" i="26"/>
  <c r="H169" i="26"/>
  <c r="J169" i="26" s="1"/>
  <c r="J170" i="26"/>
  <c r="H285" i="26"/>
  <c r="J286" i="26"/>
  <c r="H223" i="26"/>
  <c r="J224" i="26"/>
  <c r="J180" i="26"/>
  <c r="H179" i="26"/>
  <c r="H168" i="26"/>
  <c r="J168" i="26" s="1"/>
  <c r="K168" i="26"/>
  <c r="F124" i="27"/>
  <c r="H125" i="27"/>
  <c r="F88" i="27"/>
  <c r="H88" i="27" s="1"/>
  <c r="F18" i="27"/>
  <c r="H18" i="27" s="1"/>
  <c r="H19" i="27"/>
  <c r="F32" i="27"/>
  <c r="H32" i="27" s="1"/>
  <c r="H33" i="27"/>
  <c r="F61" i="27"/>
  <c r="H61" i="27" s="1"/>
  <c r="H62" i="27"/>
  <c r="F58" i="27"/>
  <c r="H58" i="27" s="1"/>
  <c r="H59" i="27"/>
  <c r="I160" i="2"/>
  <c r="I7" i="2"/>
  <c r="I142" i="2"/>
  <c r="H144" i="2"/>
  <c r="J145" i="2"/>
  <c r="I239" i="2"/>
  <c r="I110" i="2"/>
  <c r="H71" i="2"/>
  <c r="J72" i="2"/>
  <c r="I216" i="2"/>
  <c r="I88" i="27"/>
  <c r="H178" i="26" l="1"/>
  <c r="J179" i="26"/>
  <c r="H284" i="26"/>
  <c r="J284" i="26" s="1"/>
  <c r="J285" i="26"/>
  <c r="H85" i="26"/>
  <c r="J86" i="26"/>
  <c r="H222" i="26"/>
  <c r="J222" i="26" s="1"/>
  <c r="J223" i="26"/>
  <c r="H218" i="26"/>
  <c r="J218" i="26" s="1"/>
  <c r="J219" i="26"/>
  <c r="F123" i="27"/>
  <c r="H124" i="27"/>
  <c r="H70" i="2"/>
  <c r="J71" i="2"/>
  <c r="H143" i="2"/>
  <c r="J143" i="2" s="1"/>
  <c r="J144" i="2"/>
  <c r="I251" i="2"/>
  <c r="H249" i="26"/>
  <c r="J249" i="26" s="1"/>
  <c r="G248" i="26"/>
  <c r="G247" i="26" s="1"/>
  <c r="F248" i="26"/>
  <c r="F247" i="26" s="1"/>
  <c r="H246" i="26"/>
  <c r="H245" i="26"/>
  <c r="G244" i="26"/>
  <c r="G243" i="26" s="1"/>
  <c r="F244" i="26"/>
  <c r="F243" i="26" s="1"/>
  <c r="H47" i="26"/>
  <c r="J47" i="26" s="1"/>
  <c r="H44" i="26"/>
  <c r="J44" i="26" s="1"/>
  <c r="G46" i="26"/>
  <c r="G45" i="26" s="1"/>
  <c r="F46" i="26"/>
  <c r="F45" i="26" s="1"/>
  <c r="G43" i="26"/>
  <c r="G42" i="26" s="1"/>
  <c r="F43" i="26"/>
  <c r="F42" i="26" s="1"/>
  <c r="K245" i="26" l="1"/>
  <c r="J245" i="26"/>
  <c r="K246" i="26"/>
  <c r="J246" i="26"/>
  <c r="H84" i="26"/>
  <c r="J85" i="26"/>
  <c r="H177" i="26"/>
  <c r="J178" i="26"/>
  <c r="J70" i="2"/>
  <c r="J69" i="2" s="1"/>
  <c r="H69" i="2"/>
  <c r="H43" i="26"/>
  <c r="K44" i="26"/>
  <c r="K43" i="26" s="1"/>
  <c r="K42" i="26" s="1"/>
  <c r="H46" i="26"/>
  <c r="K47" i="26"/>
  <c r="K46" i="26" s="1"/>
  <c r="K45" i="26" s="1"/>
  <c r="H248" i="26"/>
  <c r="K249" i="26"/>
  <c r="K248" i="26" s="1"/>
  <c r="K247" i="26" s="1"/>
  <c r="F122" i="27"/>
  <c r="H123" i="27"/>
  <c r="F242" i="26"/>
  <c r="H244" i="26"/>
  <c r="G242" i="26"/>
  <c r="G41" i="26"/>
  <c r="G40" i="26" s="1"/>
  <c r="F41" i="26"/>
  <c r="F40" i="26" s="1"/>
  <c r="H36" i="2"/>
  <c r="J36" i="2" s="1"/>
  <c r="H34" i="2"/>
  <c r="J34" i="2" s="1"/>
  <c r="G36" i="2"/>
  <c r="F36" i="2"/>
  <c r="G34" i="2"/>
  <c r="F34" i="2"/>
  <c r="G27" i="2"/>
  <c r="G26" i="2" s="1"/>
  <c r="F27" i="2"/>
  <c r="F26" i="2" s="1"/>
  <c r="H27" i="2"/>
  <c r="E11" i="27"/>
  <c r="F14" i="27"/>
  <c r="H14" i="27" s="1"/>
  <c r="E13" i="27"/>
  <c r="D13" i="27"/>
  <c r="D11" i="27"/>
  <c r="H199" i="2"/>
  <c r="J199" i="2" s="1"/>
  <c r="H201" i="2"/>
  <c r="J201" i="2" s="1"/>
  <c r="G201" i="2"/>
  <c r="F201" i="2"/>
  <c r="G199" i="2"/>
  <c r="F199" i="2"/>
  <c r="G135" i="2"/>
  <c r="F135" i="2"/>
  <c r="K244" i="26" l="1"/>
  <c r="K243" i="26" s="1"/>
  <c r="H247" i="26"/>
  <c r="J247" i="26" s="1"/>
  <c r="J248" i="26"/>
  <c r="H42" i="26"/>
  <c r="J42" i="26" s="1"/>
  <c r="J43" i="26"/>
  <c r="H176" i="26"/>
  <c r="J176" i="26" s="1"/>
  <c r="J177" i="26"/>
  <c r="H45" i="26"/>
  <c r="J45" i="26" s="1"/>
  <c r="J46" i="26"/>
  <c r="H243" i="26"/>
  <c r="J243" i="26" s="1"/>
  <c r="J244" i="26"/>
  <c r="H83" i="26"/>
  <c r="J84" i="26"/>
  <c r="H242" i="26"/>
  <c r="H122" i="27"/>
  <c r="H121" i="27" s="1"/>
  <c r="F121" i="27"/>
  <c r="K242" i="26"/>
  <c r="K241" i="26" s="1"/>
  <c r="K41" i="26"/>
  <c r="K40" i="26" s="1"/>
  <c r="H26" i="2"/>
  <c r="J26" i="2" s="1"/>
  <c r="J27" i="2"/>
  <c r="F13" i="27"/>
  <c r="H13" i="27" s="1"/>
  <c r="I14" i="27"/>
  <c r="I13" i="27" s="1"/>
  <c r="G33" i="2"/>
  <c r="G32" i="2" s="1"/>
  <c r="H33" i="2"/>
  <c r="F33" i="2"/>
  <c r="F32" i="2" s="1"/>
  <c r="E10" i="27"/>
  <c r="F12" i="27"/>
  <c r="H12" i="27" s="1"/>
  <c r="D10" i="27"/>
  <c r="H198" i="2"/>
  <c r="G198" i="2"/>
  <c r="F198" i="2"/>
  <c r="J83" i="26" l="1"/>
  <c r="J82" i="26" s="1"/>
  <c r="H82" i="26"/>
  <c r="J242" i="26"/>
  <c r="J241" i="26" s="1"/>
  <c r="H241" i="26"/>
  <c r="H41" i="26"/>
  <c r="J198" i="2"/>
  <c r="J197" i="2" s="1"/>
  <c r="H197" i="2"/>
  <c r="H32" i="2"/>
  <c r="J32" i="2" s="1"/>
  <c r="J33" i="2"/>
  <c r="F11" i="27"/>
  <c r="I12" i="27"/>
  <c r="I11" i="27" s="1"/>
  <c r="I10" i="27" s="1"/>
  <c r="H54" i="26"/>
  <c r="J54" i="26" s="1"/>
  <c r="G53" i="26"/>
  <c r="G52" i="26" s="1"/>
  <c r="G51" i="26" s="1"/>
  <c r="G50" i="26" s="1"/>
  <c r="G49" i="26" s="1"/>
  <c r="F53" i="26"/>
  <c r="F52" i="26" s="1"/>
  <c r="F51" i="26" s="1"/>
  <c r="F50" i="26" s="1"/>
  <c r="F49" i="26" s="1"/>
  <c r="H43" i="2"/>
  <c r="G43" i="2"/>
  <c r="G42" i="2" s="1"/>
  <c r="G41" i="2" s="1"/>
  <c r="G40" i="2" s="1"/>
  <c r="G39" i="2" s="1"/>
  <c r="G38" i="2" s="1"/>
  <c r="F43" i="2"/>
  <c r="F42" i="2" s="1"/>
  <c r="F41" i="2" s="1"/>
  <c r="F40" i="2" s="1"/>
  <c r="F39" i="2" s="1"/>
  <c r="F38" i="2" s="1"/>
  <c r="H40" i="26" l="1"/>
  <c r="J40" i="26" s="1"/>
  <c r="J41" i="26"/>
  <c r="H53" i="26"/>
  <c r="K54" i="26"/>
  <c r="K53" i="26" s="1"/>
  <c r="K52" i="26" s="1"/>
  <c r="K51" i="26" s="1"/>
  <c r="K50" i="26" s="1"/>
  <c r="K49" i="26" s="1"/>
  <c r="K48" i="26" s="1"/>
  <c r="F10" i="27"/>
  <c r="H10" i="27" s="1"/>
  <c r="H11" i="27"/>
  <c r="H42" i="2"/>
  <c r="J43" i="2"/>
  <c r="H94" i="26"/>
  <c r="J94" i="26" s="1"/>
  <c r="H167" i="26"/>
  <c r="J167" i="26" s="1"/>
  <c r="G166" i="26"/>
  <c r="F166" i="26"/>
  <c r="E86" i="27"/>
  <c r="D86" i="27"/>
  <c r="F87" i="27"/>
  <c r="F86" i="27" s="1"/>
  <c r="F85" i="27" s="1"/>
  <c r="F84" i="27" s="1"/>
  <c r="H135" i="2"/>
  <c r="J135" i="2" s="1"/>
  <c r="G96" i="26"/>
  <c r="G95" i="26" s="1"/>
  <c r="G120" i="26"/>
  <c r="G313" i="26"/>
  <c r="G29" i="26"/>
  <c r="F22" i="26"/>
  <c r="F21" i="26" s="1"/>
  <c r="H23" i="26"/>
  <c r="H316" i="26"/>
  <c r="H315" i="26"/>
  <c r="H312" i="26"/>
  <c r="J312" i="26" s="1"/>
  <c r="H309" i="26"/>
  <c r="H308" i="26"/>
  <c r="H298" i="26"/>
  <c r="J298" i="26" s="1"/>
  <c r="H295" i="26"/>
  <c r="H294" i="26"/>
  <c r="H293" i="26"/>
  <c r="H283" i="26"/>
  <c r="J283" i="26" s="1"/>
  <c r="H279" i="26"/>
  <c r="J279" i="26" s="1"/>
  <c r="H276" i="26"/>
  <c r="H275" i="26"/>
  <c r="H274" i="26"/>
  <c r="H265" i="26"/>
  <c r="J265" i="26" s="1"/>
  <c r="H260" i="26"/>
  <c r="J260" i="26" s="1"/>
  <c r="H255" i="26"/>
  <c r="J255" i="26" s="1"/>
  <c r="H237" i="26"/>
  <c r="J237" i="26" s="1"/>
  <c r="H231" i="26"/>
  <c r="J231" i="26" s="1"/>
  <c r="H217" i="26"/>
  <c r="J217" i="26" s="1"/>
  <c r="H209" i="26"/>
  <c r="J209" i="26" s="1"/>
  <c r="H205" i="26"/>
  <c r="J205" i="26" s="1"/>
  <c r="H197" i="26"/>
  <c r="J197" i="26" s="1"/>
  <c r="H159" i="26"/>
  <c r="J159" i="26" s="1"/>
  <c r="H153" i="26"/>
  <c r="J153" i="26" s="1"/>
  <c r="H145" i="26"/>
  <c r="J145" i="26" s="1"/>
  <c r="H136" i="26"/>
  <c r="H135" i="26"/>
  <c r="H127" i="26"/>
  <c r="J127" i="26" s="1"/>
  <c r="H119" i="26"/>
  <c r="J119" i="26" s="1"/>
  <c r="H116" i="26"/>
  <c r="H115" i="26"/>
  <c r="H114" i="26"/>
  <c r="H107" i="26"/>
  <c r="J107" i="26" s="1"/>
  <c r="H102" i="26"/>
  <c r="J102" i="26" s="1"/>
  <c r="H98" i="26"/>
  <c r="H97" i="26"/>
  <c r="H81" i="26"/>
  <c r="J81" i="26" s="1"/>
  <c r="H75" i="26"/>
  <c r="J75" i="26" s="1"/>
  <c r="H68" i="26"/>
  <c r="J68" i="26" s="1"/>
  <c r="H61" i="26"/>
  <c r="J61" i="26" s="1"/>
  <c r="H39" i="26"/>
  <c r="J39" i="26" s="1"/>
  <c r="H31" i="26"/>
  <c r="H28" i="26"/>
  <c r="J28" i="26" s="1"/>
  <c r="H25" i="26"/>
  <c r="H24" i="26"/>
  <c r="H15" i="26"/>
  <c r="G311" i="26"/>
  <c r="G310" i="26" s="1"/>
  <c r="G306" i="26"/>
  <c r="G305" i="26" s="1"/>
  <c r="G297" i="26"/>
  <c r="G296" i="26" s="1"/>
  <c r="G292" i="26"/>
  <c r="G291" i="26" s="1"/>
  <c r="G282" i="26"/>
  <c r="G281" i="26" s="1"/>
  <c r="G280" i="26" s="1"/>
  <c r="G278" i="26"/>
  <c r="G277" i="26" s="1"/>
  <c r="G273" i="26"/>
  <c r="G272" i="26" s="1"/>
  <c r="G264" i="26"/>
  <c r="G263" i="26" s="1"/>
  <c r="G262" i="26" s="1"/>
  <c r="G261" i="26" s="1"/>
  <c r="G259" i="26"/>
  <c r="G258" i="26" s="1"/>
  <c r="G257" i="26" s="1"/>
  <c r="G256" i="26" s="1"/>
  <c r="G254" i="26"/>
  <c r="G253" i="26" s="1"/>
  <c r="G252" i="26" s="1"/>
  <c r="G251" i="26" s="1"/>
  <c r="G236" i="26"/>
  <c r="G235" i="26" s="1"/>
  <c r="G234" i="26" s="1"/>
  <c r="G233" i="26" s="1"/>
  <c r="G232" i="26" s="1"/>
  <c r="G230" i="26"/>
  <c r="G229" i="26" s="1"/>
  <c r="G228" i="26" s="1"/>
  <c r="G227" i="26" s="1"/>
  <c r="G226" i="26" s="1"/>
  <c r="G216" i="26"/>
  <c r="G215" i="26" s="1"/>
  <c r="G214" i="26" s="1"/>
  <c r="G208" i="26"/>
  <c r="G207" i="26" s="1"/>
  <c r="G206" i="26" s="1"/>
  <c r="G204" i="26"/>
  <c r="G203" i="26" s="1"/>
  <c r="G196" i="26"/>
  <c r="G195" i="26" s="1"/>
  <c r="G194" i="26" s="1"/>
  <c r="G193" i="26" s="1"/>
  <c r="G192" i="26" s="1"/>
  <c r="G191" i="26" s="1"/>
  <c r="G190" i="26" s="1"/>
  <c r="G175" i="26" s="1"/>
  <c r="G158" i="26"/>
  <c r="G157" i="26" s="1"/>
  <c r="G156" i="26" s="1"/>
  <c r="G155" i="26" s="1"/>
  <c r="G154" i="26" s="1"/>
  <c r="G152" i="26"/>
  <c r="G151" i="26" s="1"/>
  <c r="G150" i="26" s="1"/>
  <c r="G149" i="26" s="1"/>
  <c r="G148" i="26" s="1"/>
  <c r="G144" i="26"/>
  <c r="G143" i="26" s="1"/>
  <c r="G142" i="26" s="1"/>
  <c r="G141" i="26" s="1"/>
  <c r="G140" i="26" s="1"/>
  <c r="G139" i="26" s="1"/>
  <c r="G138" i="26" s="1"/>
  <c r="G134" i="26"/>
  <c r="G133" i="26" s="1"/>
  <c r="G132" i="26" s="1"/>
  <c r="G131" i="26" s="1"/>
  <c r="G130" i="26" s="1"/>
  <c r="G129" i="26" s="1"/>
  <c r="G128" i="26" s="1"/>
  <c r="G126" i="26"/>
  <c r="G125" i="26" s="1"/>
  <c r="G124" i="26" s="1"/>
  <c r="G118" i="26"/>
  <c r="G117" i="26" s="1"/>
  <c r="G113" i="26"/>
  <c r="G112" i="26" s="1"/>
  <c r="G106" i="26"/>
  <c r="G105" i="26" s="1"/>
  <c r="G104" i="26" s="1"/>
  <c r="G103" i="26" s="1"/>
  <c r="G101" i="26"/>
  <c r="G100" i="26" s="1"/>
  <c r="G99" i="26" s="1"/>
  <c r="G82" i="26"/>
  <c r="G80" i="26"/>
  <c r="G79" i="26" s="1"/>
  <c r="G78" i="26" s="1"/>
  <c r="G77" i="26" s="1"/>
  <c r="G76" i="26" s="1"/>
  <c r="G74" i="26"/>
  <c r="G73" i="26" s="1"/>
  <c r="G72" i="26" s="1"/>
  <c r="G71" i="26" s="1"/>
  <c r="G70" i="26" s="1"/>
  <c r="G67" i="26"/>
  <c r="G66" i="26" s="1"/>
  <c r="G65" i="26" s="1"/>
  <c r="G64" i="26" s="1"/>
  <c r="G63" i="26" s="1"/>
  <c r="G60" i="26"/>
  <c r="G59" i="26" s="1"/>
  <c r="G58" i="26" s="1"/>
  <c r="G57" i="26" s="1"/>
  <c r="G56" i="26" s="1"/>
  <c r="G55" i="26" s="1"/>
  <c r="G48" i="26"/>
  <c r="G38" i="26"/>
  <c r="G37" i="26"/>
  <c r="G27" i="26"/>
  <c r="G26" i="26" s="1"/>
  <c r="G22" i="26"/>
  <c r="G21" i="26" s="1"/>
  <c r="G13" i="26"/>
  <c r="G12" i="26" s="1"/>
  <c r="G11" i="26" s="1"/>
  <c r="K25" i="26" l="1"/>
  <c r="J25" i="26"/>
  <c r="K115" i="26"/>
  <c r="J115" i="26"/>
  <c r="K274" i="26"/>
  <c r="J274" i="26"/>
  <c r="K315" i="26"/>
  <c r="J315" i="26"/>
  <c r="K116" i="26"/>
  <c r="J116" i="26"/>
  <c r="K316" i="26"/>
  <c r="J316" i="26"/>
  <c r="K275" i="26"/>
  <c r="J275" i="26"/>
  <c r="K293" i="26"/>
  <c r="J293" i="26"/>
  <c r="K308" i="26"/>
  <c r="J308" i="26"/>
  <c r="H52" i="26"/>
  <c r="J53" i="26"/>
  <c r="K15" i="26"/>
  <c r="J15" i="26"/>
  <c r="K31" i="26"/>
  <c r="K30" i="26" s="1"/>
  <c r="K29" i="26" s="1"/>
  <c r="J31" i="26"/>
  <c r="K97" i="26"/>
  <c r="J97" i="26"/>
  <c r="K135" i="26"/>
  <c r="J135" i="26"/>
  <c r="K276" i="26"/>
  <c r="J276" i="26"/>
  <c r="K294" i="26"/>
  <c r="J294" i="26"/>
  <c r="K309" i="26"/>
  <c r="J309" i="26"/>
  <c r="K23" i="26"/>
  <c r="J23" i="26"/>
  <c r="K24" i="26"/>
  <c r="J24" i="26"/>
  <c r="K98" i="26"/>
  <c r="K96" i="26" s="1"/>
  <c r="K95" i="26" s="1"/>
  <c r="J98" i="26"/>
  <c r="K114" i="26"/>
  <c r="J114" i="26"/>
  <c r="K136" i="26"/>
  <c r="J136" i="26"/>
  <c r="K240" i="26"/>
  <c r="K239" i="26" s="1"/>
  <c r="K295" i="26"/>
  <c r="J295" i="26"/>
  <c r="H74" i="26"/>
  <c r="K75" i="26"/>
  <c r="K74" i="26" s="1"/>
  <c r="K73" i="26" s="1"/>
  <c r="K72" i="26" s="1"/>
  <c r="K71" i="26" s="1"/>
  <c r="K70" i="26" s="1"/>
  <c r="H278" i="26"/>
  <c r="K279" i="26"/>
  <c r="K278" i="26" s="1"/>
  <c r="K277" i="26" s="1"/>
  <c r="H80" i="26"/>
  <c r="K81" i="26"/>
  <c r="K80" i="26" s="1"/>
  <c r="K79" i="26" s="1"/>
  <c r="K78" i="26" s="1"/>
  <c r="K77" i="26" s="1"/>
  <c r="K76" i="26" s="1"/>
  <c r="H282" i="26"/>
  <c r="K283" i="26"/>
  <c r="K282" i="26" s="1"/>
  <c r="K281" i="26" s="1"/>
  <c r="K280" i="26" s="1"/>
  <c r="H311" i="26"/>
  <c r="K312" i="26"/>
  <c r="K311" i="26" s="1"/>
  <c r="K310" i="26" s="1"/>
  <c r="H93" i="26"/>
  <c r="K94" i="26"/>
  <c r="K93" i="26" s="1"/>
  <c r="K92" i="26" s="1"/>
  <c r="H27" i="26"/>
  <c r="K28" i="26"/>
  <c r="K27" i="26" s="1"/>
  <c r="K26" i="26" s="1"/>
  <c r="H60" i="26"/>
  <c r="K61" i="26"/>
  <c r="K60" i="26" s="1"/>
  <c r="K59" i="26" s="1"/>
  <c r="K58" i="26" s="1"/>
  <c r="K57" i="26" s="1"/>
  <c r="K56" i="26" s="1"/>
  <c r="K55" i="26" s="1"/>
  <c r="H101" i="26"/>
  <c r="K102" i="26"/>
  <c r="K101" i="26" s="1"/>
  <c r="K100" i="26" s="1"/>
  <c r="K99" i="26" s="1"/>
  <c r="H152" i="26"/>
  <c r="K153" i="26"/>
  <c r="K152" i="26" s="1"/>
  <c r="K151" i="26" s="1"/>
  <c r="K150" i="26" s="1"/>
  <c r="K149" i="26" s="1"/>
  <c r="K148" i="26" s="1"/>
  <c r="H196" i="26"/>
  <c r="K197" i="26"/>
  <c r="K196" i="26" s="1"/>
  <c r="K195" i="26" s="1"/>
  <c r="K194" i="26" s="1"/>
  <c r="K193" i="26" s="1"/>
  <c r="K192" i="26" s="1"/>
  <c r="K191" i="26" s="1"/>
  <c r="K190" i="26" s="1"/>
  <c r="K175" i="26" s="1"/>
  <c r="H259" i="26"/>
  <c r="K260" i="26"/>
  <c r="K259" i="26" s="1"/>
  <c r="K258" i="26" s="1"/>
  <c r="K257" i="26" s="1"/>
  <c r="K256" i="26" s="1"/>
  <c r="H297" i="26"/>
  <c r="K298" i="26"/>
  <c r="K297" i="26" s="1"/>
  <c r="K296" i="26" s="1"/>
  <c r="H37" i="26"/>
  <c r="J37" i="26" s="1"/>
  <c r="K39" i="26"/>
  <c r="H126" i="26"/>
  <c r="K127" i="26"/>
  <c r="K126" i="26" s="1"/>
  <c r="K125" i="26" s="1"/>
  <c r="K124" i="26" s="1"/>
  <c r="H208" i="26"/>
  <c r="K209" i="26"/>
  <c r="K208" i="26" s="1"/>
  <c r="K207" i="26" s="1"/>
  <c r="K206" i="26" s="1"/>
  <c r="H236" i="26"/>
  <c r="K237" i="26"/>
  <c r="K236" i="26" s="1"/>
  <c r="K235" i="26" s="1"/>
  <c r="K234" i="26" s="1"/>
  <c r="K233" i="26" s="1"/>
  <c r="K232" i="26" s="1"/>
  <c r="H264" i="26"/>
  <c r="K265" i="26"/>
  <c r="K264" i="26" s="1"/>
  <c r="K263" i="26" s="1"/>
  <c r="K262" i="26" s="1"/>
  <c r="K261" i="26" s="1"/>
  <c r="H166" i="26"/>
  <c r="K167" i="26"/>
  <c r="K166" i="26" s="1"/>
  <c r="K165" i="26" s="1"/>
  <c r="H144" i="26"/>
  <c r="K145" i="26"/>
  <c r="K144" i="26" s="1"/>
  <c r="K143" i="26" s="1"/>
  <c r="K142" i="26" s="1"/>
  <c r="K141" i="26" s="1"/>
  <c r="K140" i="26" s="1"/>
  <c r="K139" i="26" s="1"/>
  <c r="K138" i="26" s="1"/>
  <c r="H216" i="26"/>
  <c r="K217" i="26"/>
  <c r="K216" i="26" s="1"/>
  <c r="K215" i="26" s="1"/>
  <c r="K214" i="26" s="1"/>
  <c r="K213" i="26" s="1"/>
  <c r="H254" i="26"/>
  <c r="K255" i="26"/>
  <c r="K254" i="26" s="1"/>
  <c r="K253" i="26" s="1"/>
  <c r="K252" i="26" s="1"/>
  <c r="K251" i="26" s="1"/>
  <c r="K250" i="26" s="1"/>
  <c r="H67" i="26"/>
  <c r="K68" i="26"/>
  <c r="K67" i="26" s="1"/>
  <c r="K66" i="26" s="1"/>
  <c r="K65" i="26" s="1"/>
  <c r="K64" i="26" s="1"/>
  <c r="K63" i="26" s="1"/>
  <c r="H106" i="26"/>
  <c r="K107" i="26"/>
  <c r="K106" i="26" s="1"/>
  <c r="K105" i="26" s="1"/>
  <c r="K104" i="26" s="1"/>
  <c r="K103" i="26" s="1"/>
  <c r="H118" i="26"/>
  <c r="K119" i="26"/>
  <c r="K118" i="26" s="1"/>
  <c r="K117" i="26" s="1"/>
  <c r="H158" i="26"/>
  <c r="K159" i="26"/>
  <c r="K158" i="26" s="1"/>
  <c r="K157" i="26" s="1"/>
  <c r="K156" i="26" s="1"/>
  <c r="K155" i="26" s="1"/>
  <c r="K154" i="26" s="1"/>
  <c r="H204" i="26"/>
  <c r="K205" i="26"/>
  <c r="K204" i="26" s="1"/>
  <c r="K203" i="26" s="1"/>
  <c r="H230" i="26"/>
  <c r="K231" i="26"/>
  <c r="K230" i="26" s="1"/>
  <c r="K229" i="26" s="1"/>
  <c r="K228" i="26" s="1"/>
  <c r="K227" i="26" s="1"/>
  <c r="K226" i="26" s="1"/>
  <c r="I87" i="27"/>
  <c r="I86" i="27" s="1"/>
  <c r="I85" i="27" s="1"/>
  <c r="I84" i="27" s="1"/>
  <c r="H87" i="27"/>
  <c r="H86" i="27" s="1"/>
  <c r="H85" i="27" s="1"/>
  <c r="H84" i="27" s="1"/>
  <c r="H41" i="2"/>
  <c r="J42" i="2"/>
  <c r="G241" i="26"/>
  <c r="G240" i="26" s="1"/>
  <c r="G239" i="26" s="1"/>
  <c r="G213" i="26"/>
  <c r="G212" i="26" s="1"/>
  <c r="G211" i="26" s="1"/>
  <c r="G210" i="26" s="1"/>
  <c r="H30" i="26"/>
  <c r="H314" i="26"/>
  <c r="H121" i="26"/>
  <c r="H96" i="26"/>
  <c r="G93" i="26"/>
  <c r="G92" i="26" s="1"/>
  <c r="G91" i="26" s="1"/>
  <c r="G90" i="26" s="1"/>
  <c r="G89" i="26" s="1"/>
  <c r="H14" i="26"/>
  <c r="J14" i="26" s="1"/>
  <c r="H22" i="26"/>
  <c r="G165" i="26"/>
  <c r="G164" i="26" s="1"/>
  <c r="G163" i="26" s="1"/>
  <c r="G20" i="26"/>
  <c r="H134" i="26"/>
  <c r="H273" i="26"/>
  <c r="H113" i="26"/>
  <c r="G271" i="26"/>
  <c r="G270" i="26" s="1"/>
  <c r="G111" i="26"/>
  <c r="H292" i="26"/>
  <c r="H38" i="26"/>
  <c r="J38" i="26" s="1"/>
  <c r="G202" i="26"/>
  <c r="G201" i="26" s="1"/>
  <c r="G200" i="26" s="1"/>
  <c r="G199" i="26" s="1"/>
  <c r="G290" i="26"/>
  <c r="G289" i="26" s="1"/>
  <c r="G288" i="26" s="1"/>
  <c r="G147" i="26"/>
  <c r="G146" i="26" s="1"/>
  <c r="G304" i="26"/>
  <c r="G303" i="26" s="1"/>
  <c r="G302" i="26" s="1"/>
  <c r="G301" i="26" s="1"/>
  <c r="G300" i="26" s="1"/>
  <c r="G299" i="26" s="1"/>
  <c r="G69" i="26"/>
  <c r="G250" i="26"/>
  <c r="G10" i="26"/>
  <c r="G9" i="26" s="1"/>
  <c r="J166" i="26" l="1"/>
  <c r="J165" i="26" s="1"/>
  <c r="H165" i="26"/>
  <c r="K314" i="26"/>
  <c r="K313" i="26" s="1"/>
  <c r="K273" i="26"/>
  <c r="K272" i="26" s="1"/>
  <c r="K271" i="26" s="1"/>
  <c r="K134" i="26"/>
  <c r="K133" i="26" s="1"/>
  <c r="K132" i="26" s="1"/>
  <c r="K131" i="26" s="1"/>
  <c r="K130" i="26" s="1"/>
  <c r="K129" i="26" s="1"/>
  <c r="K128" i="26" s="1"/>
  <c r="K292" i="26"/>
  <c r="K291" i="26" s="1"/>
  <c r="K290" i="26" s="1"/>
  <c r="K289" i="26" s="1"/>
  <c r="K288" i="26" s="1"/>
  <c r="K113" i="26"/>
  <c r="K112" i="26" s="1"/>
  <c r="K111" i="26" s="1"/>
  <c r="K110" i="26" s="1"/>
  <c r="K109" i="26" s="1"/>
  <c r="K22" i="26"/>
  <c r="K21" i="26" s="1"/>
  <c r="K20" i="26" s="1"/>
  <c r="H112" i="26"/>
  <c r="J112" i="26" s="1"/>
  <c r="J113" i="26"/>
  <c r="H313" i="26"/>
  <c r="J313" i="26" s="1"/>
  <c r="J314" i="26"/>
  <c r="H291" i="26"/>
  <c r="J291" i="26" s="1"/>
  <c r="J292" i="26"/>
  <c r="H272" i="26"/>
  <c r="J273" i="26"/>
  <c r="H29" i="26"/>
  <c r="J29" i="26" s="1"/>
  <c r="J30" i="26"/>
  <c r="H203" i="26"/>
  <c r="J204" i="26"/>
  <c r="H117" i="26"/>
  <c r="J117" i="26" s="1"/>
  <c r="J118" i="26"/>
  <c r="H66" i="26"/>
  <c r="J67" i="26"/>
  <c r="H215" i="26"/>
  <c r="J216" i="26"/>
  <c r="H263" i="26"/>
  <c r="J264" i="26"/>
  <c r="H207" i="26"/>
  <c r="J208" i="26"/>
  <c r="H125" i="26"/>
  <c r="J126" i="26"/>
  <c r="H296" i="26"/>
  <c r="J296" i="26" s="1"/>
  <c r="J297" i="26"/>
  <c r="H151" i="26"/>
  <c r="J152" i="26"/>
  <c r="H100" i="26"/>
  <c r="J101" i="26"/>
  <c r="H59" i="26"/>
  <c r="J60" i="26"/>
  <c r="H92" i="26"/>
  <c r="J92" i="26" s="1"/>
  <c r="J93" i="26"/>
  <c r="H281" i="26"/>
  <c r="J282" i="26"/>
  <c r="H79" i="26"/>
  <c r="J80" i="26"/>
  <c r="H73" i="26"/>
  <c r="J74" i="26"/>
  <c r="H51" i="26"/>
  <c r="J52" i="26"/>
  <c r="H133" i="26"/>
  <c r="J134" i="26"/>
  <c r="H95" i="26"/>
  <c r="J95" i="26" s="1"/>
  <c r="J96" i="26"/>
  <c r="H21" i="26"/>
  <c r="J21" i="26" s="1"/>
  <c r="J22" i="26"/>
  <c r="H120" i="26"/>
  <c r="J120" i="26" s="1"/>
  <c r="J121" i="26"/>
  <c r="H229" i="26"/>
  <c r="J230" i="26"/>
  <c r="H157" i="26"/>
  <c r="J158" i="26"/>
  <c r="H105" i="26"/>
  <c r="J106" i="26"/>
  <c r="H253" i="26"/>
  <c r="J254" i="26"/>
  <c r="H143" i="26"/>
  <c r="J144" i="26"/>
  <c r="H235" i="26"/>
  <c r="J236" i="26"/>
  <c r="H258" i="26"/>
  <c r="J259" i="26"/>
  <c r="H195" i="26"/>
  <c r="J196" i="26"/>
  <c r="H26" i="26"/>
  <c r="J26" i="26" s="1"/>
  <c r="J27" i="26"/>
  <c r="H310" i="26"/>
  <c r="J310" i="26" s="1"/>
  <c r="J311" i="26"/>
  <c r="H277" i="26"/>
  <c r="J277" i="26" s="1"/>
  <c r="J278" i="26"/>
  <c r="K212" i="26"/>
  <c r="K211" i="26" s="1"/>
  <c r="K210" i="26" s="1"/>
  <c r="K91" i="26"/>
  <c r="K90" i="26" s="1"/>
  <c r="K89" i="26" s="1"/>
  <c r="K202" i="26"/>
  <c r="K201" i="26" s="1"/>
  <c r="K200" i="26" s="1"/>
  <c r="K199" i="26" s="1"/>
  <c r="K238" i="26"/>
  <c r="K164" i="26"/>
  <c r="K37" i="26"/>
  <c r="K38" i="26"/>
  <c r="K147" i="26"/>
  <c r="K146" i="26" s="1"/>
  <c r="K69" i="26"/>
  <c r="H13" i="26"/>
  <c r="K14" i="26"/>
  <c r="K13" i="26" s="1"/>
  <c r="K12" i="26" s="1"/>
  <c r="K11" i="26" s="1"/>
  <c r="H40" i="2"/>
  <c r="J41" i="2"/>
  <c r="G19" i="26"/>
  <c r="G18" i="26" s="1"/>
  <c r="G17" i="26" s="1"/>
  <c r="G16" i="26" s="1"/>
  <c r="G269" i="26"/>
  <c r="G268" i="26" s="1"/>
  <c r="G267" i="26" s="1"/>
  <c r="G266" i="26" s="1"/>
  <c r="G162" i="26"/>
  <c r="G161" i="26" s="1"/>
  <c r="G160" i="26" s="1"/>
  <c r="G137" i="26" s="1"/>
  <c r="G8" i="26"/>
  <c r="G7" i="26" s="1"/>
  <c r="G110" i="26"/>
  <c r="G109" i="26" s="1"/>
  <c r="G108" i="26" s="1"/>
  <c r="G62" i="26" s="1"/>
  <c r="G238" i="26"/>
  <c r="G198" i="26" s="1"/>
  <c r="K163" i="26" l="1"/>
  <c r="K162" i="26" s="1"/>
  <c r="K161" i="26" s="1"/>
  <c r="K160" i="26" s="1"/>
  <c r="K137" i="26" s="1"/>
  <c r="K269" i="26"/>
  <c r="K270" i="26"/>
  <c r="K9" i="26"/>
  <c r="K8" i="26" s="1"/>
  <c r="K7" i="26" s="1"/>
  <c r="K10" i="26"/>
  <c r="K19" i="26"/>
  <c r="K18" i="26" s="1"/>
  <c r="K17" i="26" s="1"/>
  <c r="K16" i="26" s="1"/>
  <c r="H20" i="26"/>
  <c r="J20" i="26" s="1"/>
  <c r="H194" i="26"/>
  <c r="J195" i="26"/>
  <c r="H252" i="26"/>
  <c r="J253" i="26"/>
  <c r="H50" i="26"/>
  <c r="J51" i="26"/>
  <c r="H280" i="26"/>
  <c r="J280" i="26" s="1"/>
  <c r="J281" i="26"/>
  <c r="H65" i="26"/>
  <c r="J66" i="26"/>
  <c r="J203" i="26"/>
  <c r="H111" i="26"/>
  <c r="H12" i="26"/>
  <c r="J13" i="26"/>
  <c r="H257" i="26"/>
  <c r="J258" i="26"/>
  <c r="H142" i="26"/>
  <c r="J143" i="26"/>
  <c r="H104" i="26"/>
  <c r="J105" i="26"/>
  <c r="H228" i="26"/>
  <c r="J229" i="26"/>
  <c r="H234" i="26"/>
  <c r="J235" i="26"/>
  <c r="H156" i="26"/>
  <c r="J157" i="26"/>
  <c r="H78" i="26"/>
  <c r="J79" i="26"/>
  <c r="H58" i="26"/>
  <c r="J59" i="26"/>
  <c r="H150" i="26"/>
  <c r="J151" i="26"/>
  <c r="H206" i="26"/>
  <c r="J206" i="26" s="1"/>
  <c r="J207" i="26"/>
  <c r="H290" i="26"/>
  <c r="H91" i="26"/>
  <c r="H164" i="26"/>
  <c r="H163" i="26" s="1"/>
  <c r="H132" i="26"/>
  <c r="J133" i="26"/>
  <c r="H72" i="26"/>
  <c r="J73" i="26"/>
  <c r="H99" i="26"/>
  <c r="J99" i="26" s="1"/>
  <c r="J100" i="26"/>
  <c r="H124" i="26"/>
  <c r="J124" i="26" s="1"/>
  <c r="J125" i="26"/>
  <c r="H262" i="26"/>
  <c r="J263" i="26"/>
  <c r="H214" i="26"/>
  <c r="H213" i="26" s="1"/>
  <c r="J215" i="26"/>
  <c r="H271" i="26"/>
  <c r="J272" i="26"/>
  <c r="K108" i="26"/>
  <c r="K62" i="26" s="1"/>
  <c r="K268" i="26"/>
  <c r="K267" i="26" s="1"/>
  <c r="K266" i="26" s="1"/>
  <c r="K198" i="26"/>
  <c r="H39" i="2"/>
  <c r="J40" i="2"/>
  <c r="G6" i="26"/>
  <c r="G318" i="26" s="1"/>
  <c r="H270" i="26" l="1"/>
  <c r="H19" i="26"/>
  <c r="H18" i="26" s="1"/>
  <c r="K6" i="26"/>
  <c r="J214" i="26"/>
  <c r="J213" i="26" s="1"/>
  <c r="H131" i="26"/>
  <c r="J132" i="26"/>
  <c r="H149" i="26"/>
  <c r="J150" i="26"/>
  <c r="H155" i="26"/>
  <c r="J156" i="26"/>
  <c r="H141" i="26"/>
  <c r="J142" i="26"/>
  <c r="H251" i="26"/>
  <c r="H250" i="26" s="1"/>
  <c r="J252" i="26"/>
  <c r="H261" i="26"/>
  <c r="J261" i="26" s="1"/>
  <c r="J262" i="26"/>
  <c r="H71" i="26"/>
  <c r="J72" i="26"/>
  <c r="J164" i="26"/>
  <c r="J163" i="26" s="1"/>
  <c r="H57" i="26"/>
  <c r="J58" i="26"/>
  <c r="H233" i="26"/>
  <c r="J234" i="26"/>
  <c r="H103" i="26"/>
  <c r="J103" i="26" s="1"/>
  <c r="J104" i="26"/>
  <c r="H256" i="26"/>
  <c r="J256" i="26" s="1"/>
  <c r="J257" i="26"/>
  <c r="H11" i="26"/>
  <c r="H10" i="26" s="1"/>
  <c r="J12" i="26"/>
  <c r="J271" i="26"/>
  <c r="J270" i="26" s="1"/>
  <c r="H289" i="26"/>
  <c r="J290" i="26"/>
  <c r="H77" i="26"/>
  <c r="J78" i="26"/>
  <c r="H227" i="26"/>
  <c r="J228" i="26"/>
  <c r="H64" i="26"/>
  <c r="J65" i="26"/>
  <c r="J19" i="26"/>
  <c r="H90" i="26"/>
  <c r="H89" i="26" s="1"/>
  <c r="J91" i="26"/>
  <c r="H110" i="26"/>
  <c r="H109" i="26" s="1"/>
  <c r="J111" i="26"/>
  <c r="H202" i="26"/>
  <c r="H49" i="26"/>
  <c r="J50" i="26"/>
  <c r="H193" i="26"/>
  <c r="J194" i="26"/>
  <c r="H38" i="2"/>
  <c r="J38" i="2" s="1"/>
  <c r="J39" i="2"/>
  <c r="F264" i="26"/>
  <c r="F263" i="26" s="1"/>
  <c r="F262" i="26" s="1"/>
  <c r="F261" i="26" s="1"/>
  <c r="F13" i="26"/>
  <c r="F12" i="26" s="1"/>
  <c r="F11" i="26" s="1"/>
  <c r="F194" i="27"/>
  <c r="H194" i="27" s="1"/>
  <c r="E70" i="27"/>
  <c r="E69" i="27" s="1"/>
  <c r="E67" i="27"/>
  <c r="E66" i="27" s="1"/>
  <c r="F137" i="27"/>
  <c r="H137" i="27" s="1"/>
  <c r="F160" i="27"/>
  <c r="H160" i="27" s="1"/>
  <c r="F204" i="27"/>
  <c r="H204" i="27" s="1"/>
  <c r="F199" i="27"/>
  <c r="F198" i="27" s="1"/>
  <c r="F190" i="27"/>
  <c r="H190" i="27" s="1"/>
  <c r="F186" i="27"/>
  <c r="H186" i="27" s="1"/>
  <c r="F181" i="27"/>
  <c r="H181" i="27" s="1"/>
  <c r="F179" i="27"/>
  <c r="H179" i="27" s="1"/>
  <c r="F175" i="27"/>
  <c r="H175" i="27" s="1"/>
  <c r="F172" i="27"/>
  <c r="H172" i="27" s="1"/>
  <c r="F170" i="27"/>
  <c r="H170" i="27" s="1"/>
  <c r="F167" i="27"/>
  <c r="H167" i="27" s="1"/>
  <c r="F165" i="27"/>
  <c r="H165" i="27" s="1"/>
  <c r="F163" i="27"/>
  <c r="H163" i="27" s="1"/>
  <c r="F157" i="27"/>
  <c r="H157" i="27" s="1"/>
  <c r="F155" i="27"/>
  <c r="H155" i="27" s="1"/>
  <c r="F153" i="27"/>
  <c r="H153" i="27" s="1"/>
  <c r="F147" i="27"/>
  <c r="H147" i="27" s="1"/>
  <c r="F143" i="27"/>
  <c r="H143" i="27" s="1"/>
  <c r="F139" i="27"/>
  <c r="H139" i="27" s="1"/>
  <c r="F132" i="27"/>
  <c r="H132" i="27" s="1"/>
  <c r="F120" i="27"/>
  <c r="H120" i="27" s="1"/>
  <c r="F115" i="27"/>
  <c r="H115" i="27" s="1"/>
  <c r="F112" i="27"/>
  <c r="H112" i="27" s="1"/>
  <c r="F106" i="27"/>
  <c r="H106" i="27" s="1"/>
  <c r="F101" i="27"/>
  <c r="H101" i="27" s="1"/>
  <c r="F96" i="27"/>
  <c r="H96" i="27" s="1"/>
  <c r="F81" i="27"/>
  <c r="H81" i="27" s="1"/>
  <c r="F76" i="27"/>
  <c r="H76" i="27" s="1"/>
  <c r="F71" i="27"/>
  <c r="H71" i="27" s="1"/>
  <c r="F68" i="27"/>
  <c r="H68" i="27" s="1"/>
  <c r="F57" i="27"/>
  <c r="H57" i="27" s="1"/>
  <c r="F49" i="27"/>
  <c r="H49" i="27" s="1"/>
  <c r="F47" i="27"/>
  <c r="H47" i="27" s="1"/>
  <c r="F41" i="27"/>
  <c r="H41" i="27" s="1"/>
  <c r="F39" i="27"/>
  <c r="H39" i="27" s="1"/>
  <c r="F31" i="27"/>
  <c r="H31" i="27" s="1"/>
  <c r="F28" i="27"/>
  <c r="H28" i="27" s="1"/>
  <c r="F26" i="27"/>
  <c r="H26" i="27" s="1"/>
  <c r="F17" i="27"/>
  <c r="H17" i="27" s="1"/>
  <c r="E203" i="27"/>
  <c r="E202" i="27" s="1"/>
  <c r="E201" i="27" s="1"/>
  <c r="E198" i="27"/>
  <c r="E197" i="27" s="1"/>
  <c r="E196" i="27" s="1"/>
  <c r="E195" i="27" s="1"/>
  <c r="E189" i="27"/>
  <c r="E188" i="27" s="1"/>
  <c r="E187" i="27" s="1"/>
  <c r="E185" i="27"/>
  <c r="E184" i="27" s="1"/>
  <c r="E183" i="27" s="1"/>
  <c r="E180" i="27"/>
  <c r="E178" i="27"/>
  <c r="E174" i="27"/>
  <c r="E173" i="27" s="1"/>
  <c r="E171" i="27"/>
  <c r="E169" i="27"/>
  <c r="E166" i="27"/>
  <c r="E164" i="27"/>
  <c r="E162" i="27"/>
  <c r="E159" i="27"/>
  <c r="E158" i="27" s="1"/>
  <c r="E156" i="27"/>
  <c r="E154" i="27"/>
  <c r="E152" i="27"/>
  <c r="E146" i="27"/>
  <c r="E145" i="27" s="1"/>
  <c r="E144" i="27" s="1"/>
  <c r="E142" i="27"/>
  <c r="E141" i="27" s="1"/>
  <c r="E140" i="27" s="1"/>
  <c r="E138" i="27"/>
  <c r="E136" i="27"/>
  <c r="E131" i="27"/>
  <c r="E130" i="27" s="1"/>
  <c r="E129" i="27" s="1"/>
  <c r="E128" i="27" s="1"/>
  <c r="E127" i="27" s="1"/>
  <c r="E121" i="27"/>
  <c r="E119" i="27"/>
  <c r="E118" i="27" s="1"/>
  <c r="E117" i="27" s="1"/>
  <c r="E116" i="27" s="1"/>
  <c r="E114" i="27"/>
  <c r="E113" i="27" s="1"/>
  <c r="E111" i="27"/>
  <c r="E110" i="27" s="1"/>
  <c r="E105" i="27"/>
  <c r="E104" i="27" s="1"/>
  <c r="E103" i="27" s="1"/>
  <c r="E102" i="27" s="1"/>
  <c r="E100" i="27"/>
  <c r="E99" i="27" s="1"/>
  <c r="E98" i="27" s="1"/>
  <c r="E97" i="27" s="1"/>
  <c r="E95" i="27"/>
  <c r="E94" i="27" s="1"/>
  <c r="E93" i="27" s="1"/>
  <c r="E85" i="27"/>
  <c r="E80" i="27"/>
  <c r="E79" i="27" s="1"/>
  <c r="E78" i="27" s="1"/>
  <c r="E77" i="27" s="1"/>
  <c r="E75" i="27"/>
  <c r="E74" i="27" s="1"/>
  <c r="E73" i="27" s="1"/>
  <c r="E72" i="27" s="1"/>
  <c r="E56" i="27"/>
  <c r="E55" i="27" s="1"/>
  <c r="E50" i="27"/>
  <c r="E48" i="27"/>
  <c r="E46" i="27"/>
  <c r="E40" i="27"/>
  <c r="E38" i="27"/>
  <c r="E30" i="27"/>
  <c r="E29" i="27" s="1"/>
  <c r="E27" i="27"/>
  <c r="E25" i="27"/>
  <c r="E16" i="27"/>
  <c r="E15" i="27" s="1"/>
  <c r="D193" i="27"/>
  <c r="D192" i="27" s="1"/>
  <c r="D191" i="27" s="1"/>
  <c r="D159" i="27"/>
  <c r="D158" i="27" s="1"/>
  <c r="J49" i="26" l="1"/>
  <c r="J48" i="26" s="1"/>
  <c r="H48" i="26"/>
  <c r="H17" i="26"/>
  <c r="J18" i="26"/>
  <c r="H288" i="26"/>
  <c r="J288" i="26" s="1"/>
  <c r="J289" i="26"/>
  <c r="J11" i="26"/>
  <c r="J10" i="26" s="1"/>
  <c r="H232" i="26"/>
  <c r="J232" i="26" s="1"/>
  <c r="J233" i="26"/>
  <c r="J251" i="26"/>
  <c r="J250" i="26" s="1"/>
  <c r="H140" i="26"/>
  <c r="J141" i="26"/>
  <c r="H130" i="26"/>
  <c r="J131" i="26"/>
  <c r="H192" i="26"/>
  <c r="J193" i="26"/>
  <c r="H269" i="26"/>
  <c r="H240" i="26"/>
  <c r="H212" i="26"/>
  <c r="J110" i="26"/>
  <c r="J109" i="26" s="1"/>
  <c r="H226" i="26"/>
  <c r="J226" i="26" s="1"/>
  <c r="J227" i="26"/>
  <c r="H162" i="26"/>
  <c r="H154" i="26"/>
  <c r="J154" i="26" s="1"/>
  <c r="J155" i="26"/>
  <c r="H201" i="26"/>
  <c r="J202" i="26"/>
  <c r="J90" i="26"/>
  <c r="J89" i="26" s="1"/>
  <c r="H63" i="26"/>
  <c r="J63" i="26" s="1"/>
  <c r="J64" i="26"/>
  <c r="H76" i="26"/>
  <c r="J76" i="26" s="1"/>
  <c r="J77" i="26"/>
  <c r="H56" i="26"/>
  <c r="J57" i="26"/>
  <c r="H70" i="26"/>
  <c r="J71" i="26"/>
  <c r="H148" i="26"/>
  <c r="J149" i="26"/>
  <c r="F197" i="27"/>
  <c r="H198" i="27"/>
  <c r="I199" i="27"/>
  <c r="I198" i="27" s="1"/>
  <c r="I197" i="27" s="1"/>
  <c r="I196" i="27" s="1"/>
  <c r="I195" i="27" s="1"/>
  <c r="H199" i="27"/>
  <c r="F30" i="27"/>
  <c r="I31" i="27"/>
  <c r="I30" i="27" s="1"/>
  <c r="I29" i="27" s="1"/>
  <c r="F46" i="27"/>
  <c r="H46" i="27" s="1"/>
  <c r="I47" i="27"/>
  <c r="I46" i="27" s="1"/>
  <c r="F67" i="27"/>
  <c r="I68" i="27"/>
  <c r="I67" i="27" s="1"/>
  <c r="I66" i="27" s="1"/>
  <c r="F178" i="27"/>
  <c r="H178" i="27" s="1"/>
  <c r="I179" i="27"/>
  <c r="I178" i="27" s="1"/>
  <c r="F48" i="27"/>
  <c r="H48" i="27" s="1"/>
  <c r="I49" i="27"/>
  <c r="I48" i="27" s="1"/>
  <c r="F70" i="27"/>
  <c r="I71" i="27"/>
  <c r="I70" i="27" s="1"/>
  <c r="I69" i="27" s="1"/>
  <c r="F111" i="27"/>
  <c r="I112" i="27"/>
  <c r="I111" i="27" s="1"/>
  <c r="I110" i="27" s="1"/>
  <c r="F131" i="27"/>
  <c r="I132" i="27"/>
  <c r="I131" i="27" s="1"/>
  <c r="I130" i="27" s="1"/>
  <c r="I129" i="27" s="1"/>
  <c r="I128" i="27" s="1"/>
  <c r="I127" i="27" s="1"/>
  <c r="F146" i="27"/>
  <c r="I147" i="27"/>
  <c r="I146" i="27" s="1"/>
  <c r="I145" i="27" s="1"/>
  <c r="I144" i="27" s="1"/>
  <c r="F169" i="27"/>
  <c r="H169" i="27" s="1"/>
  <c r="I170" i="27"/>
  <c r="I169" i="27" s="1"/>
  <c r="F180" i="27"/>
  <c r="H180" i="27" s="1"/>
  <c r="I181" i="27"/>
  <c r="I180" i="27" s="1"/>
  <c r="F136" i="27"/>
  <c r="H136" i="27" s="1"/>
  <c r="I137" i="27"/>
  <c r="I136" i="27" s="1"/>
  <c r="F16" i="27"/>
  <c r="I17" i="27"/>
  <c r="I16" i="27" s="1"/>
  <c r="I15" i="27" s="1"/>
  <c r="I9" i="27" s="1"/>
  <c r="F105" i="27"/>
  <c r="I106" i="27"/>
  <c r="I105" i="27" s="1"/>
  <c r="I104" i="27" s="1"/>
  <c r="I103" i="27" s="1"/>
  <c r="I102" i="27" s="1"/>
  <c r="F142" i="27"/>
  <c r="I143" i="27"/>
  <c r="I142" i="27" s="1"/>
  <c r="I141" i="27" s="1"/>
  <c r="I140" i="27" s="1"/>
  <c r="F156" i="27"/>
  <c r="H156" i="27" s="1"/>
  <c r="I157" i="27"/>
  <c r="I156" i="27" s="1"/>
  <c r="F166" i="27"/>
  <c r="H166" i="27" s="1"/>
  <c r="I167" i="27"/>
  <c r="I166" i="27" s="1"/>
  <c r="F159" i="27"/>
  <c r="I160" i="27"/>
  <c r="I159" i="27" s="1"/>
  <c r="I158" i="27" s="1"/>
  <c r="F193" i="27"/>
  <c r="I194" i="27"/>
  <c r="I193" i="27" s="1"/>
  <c r="I192" i="27" s="1"/>
  <c r="I191" i="27" s="1"/>
  <c r="F25" i="27"/>
  <c r="H25" i="27" s="1"/>
  <c r="I26" i="27"/>
  <c r="I25" i="27" s="1"/>
  <c r="F38" i="27"/>
  <c r="H38" i="27" s="1"/>
  <c r="I39" i="27"/>
  <c r="I38" i="27" s="1"/>
  <c r="F56" i="27"/>
  <c r="I57" i="27"/>
  <c r="I56" i="27" s="1"/>
  <c r="I55" i="27" s="1"/>
  <c r="I54" i="27" s="1"/>
  <c r="F75" i="27"/>
  <c r="I76" i="27"/>
  <c r="I75" i="27" s="1"/>
  <c r="I74" i="27" s="1"/>
  <c r="I73" i="27" s="1"/>
  <c r="I72" i="27" s="1"/>
  <c r="F95" i="27"/>
  <c r="I96" i="27"/>
  <c r="I95" i="27" s="1"/>
  <c r="I94" i="27" s="1"/>
  <c r="I93" i="27" s="1"/>
  <c r="F114" i="27"/>
  <c r="I115" i="27"/>
  <c r="I114" i="27" s="1"/>
  <c r="I113" i="27" s="1"/>
  <c r="F138" i="27"/>
  <c r="H138" i="27" s="1"/>
  <c r="I139" i="27"/>
  <c r="I138" i="27" s="1"/>
  <c r="F152" i="27"/>
  <c r="H152" i="27" s="1"/>
  <c r="I153" i="27"/>
  <c r="I152" i="27" s="1"/>
  <c r="F162" i="27"/>
  <c r="H162" i="27" s="1"/>
  <c r="I163" i="27"/>
  <c r="I162" i="27" s="1"/>
  <c r="F171" i="27"/>
  <c r="H171" i="27" s="1"/>
  <c r="I172" i="27"/>
  <c r="I171" i="27" s="1"/>
  <c r="F185" i="27"/>
  <c r="I186" i="27"/>
  <c r="I185" i="27" s="1"/>
  <c r="I184" i="27" s="1"/>
  <c r="I183" i="27" s="1"/>
  <c r="F203" i="27"/>
  <c r="I204" i="27"/>
  <c r="I203" i="27" s="1"/>
  <c r="I202" i="27" s="1"/>
  <c r="I201" i="27" s="1"/>
  <c r="I200" i="27" s="1"/>
  <c r="F27" i="27"/>
  <c r="H27" i="27" s="1"/>
  <c r="I28" i="27"/>
  <c r="I27" i="27" s="1"/>
  <c r="F40" i="27"/>
  <c r="H40" i="27" s="1"/>
  <c r="I41" i="27"/>
  <c r="I40" i="27" s="1"/>
  <c r="F80" i="27"/>
  <c r="I81" i="27"/>
  <c r="I80" i="27" s="1"/>
  <c r="I79" i="27" s="1"/>
  <c r="I78" i="27" s="1"/>
  <c r="I77" i="27" s="1"/>
  <c r="F100" i="27"/>
  <c r="I101" i="27"/>
  <c r="I100" i="27" s="1"/>
  <c r="I99" i="27" s="1"/>
  <c r="I98" i="27" s="1"/>
  <c r="I97" i="27" s="1"/>
  <c r="F119" i="27"/>
  <c r="I120" i="27"/>
  <c r="I119" i="27" s="1"/>
  <c r="I118" i="27" s="1"/>
  <c r="I117" i="27" s="1"/>
  <c r="I116" i="27" s="1"/>
  <c r="F154" i="27"/>
  <c r="H154" i="27" s="1"/>
  <c r="I155" i="27"/>
  <c r="I154" i="27" s="1"/>
  <c r="F164" i="27"/>
  <c r="H164" i="27" s="1"/>
  <c r="I165" i="27"/>
  <c r="I164" i="27" s="1"/>
  <c r="F174" i="27"/>
  <c r="I175" i="27"/>
  <c r="I174" i="27" s="1"/>
  <c r="I173" i="27" s="1"/>
  <c r="F189" i="27"/>
  <c r="I190" i="27"/>
  <c r="I189" i="27" s="1"/>
  <c r="I188" i="27" s="1"/>
  <c r="I187" i="27" s="1"/>
  <c r="E84" i="27"/>
  <c r="E83" i="27" s="1"/>
  <c r="E82" i="27" s="1"/>
  <c r="E54" i="27"/>
  <c r="E53" i="27" s="1"/>
  <c r="E9" i="27"/>
  <c r="E8" i="27" s="1"/>
  <c r="E7" i="27" s="1"/>
  <c r="E151" i="27"/>
  <c r="E177" i="27"/>
  <c r="E176" i="27" s="1"/>
  <c r="E161" i="27"/>
  <c r="E168" i="27"/>
  <c r="E24" i="27"/>
  <c r="E23" i="27" s="1"/>
  <c r="E193" i="27"/>
  <c r="E192" i="27" s="1"/>
  <c r="E191" i="27" s="1"/>
  <c r="E182" i="27" s="1"/>
  <c r="E65" i="27"/>
  <c r="E64" i="27" s="1"/>
  <c r="E135" i="27"/>
  <c r="E134" i="27" s="1"/>
  <c r="E133" i="27" s="1"/>
  <c r="E200" i="27"/>
  <c r="E37" i="27"/>
  <c r="E36" i="27" s="1"/>
  <c r="E35" i="27" s="1"/>
  <c r="E45" i="27"/>
  <c r="E44" i="27" s="1"/>
  <c r="E43" i="27" s="1"/>
  <c r="E42" i="27" s="1"/>
  <c r="E109" i="27"/>
  <c r="E108" i="27" s="1"/>
  <c r="E107" i="27" s="1"/>
  <c r="J70" i="26" l="1"/>
  <c r="H69" i="26"/>
  <c r="J69" i="26" s="1"/>
  <c r="J269" i="26"/>
  <c r="H268" i="26"/>
  <c r="H139" i="26"/>
  <c r="J140" i="26"/>
  <c r="H108" i="26"/>
  <c r="J148" i="26"/>
  <c r="H147" i="26"/>
  <c r="H211" i="26"/>
  <c r="J212" i="26"/>
  <c r="H191" i="26"/>
  <c r="J192" i="26"/>
  <c r="H55" i="26"/>
  <c r="J55" i="26" s="1"/>
  <c r="J56" i="26"/>
  <c r="H200" i="26"/>
  <c r="J201" i="26"/>
  <c r="H161" i="26"/>
  <c r="J162" i="26"/>
  <c r="H239" i="26"/>
  <c r="J240" i="26"/>
  <c r="H129" i="26"/>
  <c r="J130" i="26"/>
  <c r="H9" i="26"/>
  <c r="H16" i="26"/>
  <c r="J16" i="26" s="1"/>
  <c r="J17" i="26"/>
  <c r="I182" i="27"/>
  <c r="F24" i="27"/>
  <c r="F177" i="27"/>
  <c r="F176" i="27" s="1"/>
  <c r="H176" i="27" s="1"/>
  <c r="F161" i="27"/>
  <c r="H161" i="27" s="1"/>
  <c r="F74" i="27"/>
  <c r="H75" i="27"/>
  <c r="F135" i="27"/>
  <c r="F168" i="27"/>
  <c r="H168" i="27" s="1"/>
  <c r="I135" i="27"/>
  <c r="I134" i="27" s="1"/>
  <c r="I133" i="27" s="1"/>
  <c r="F173" i="27"/>
  <c r="H173" i="27" s="1"/>
  <c r="H174" i="27"/>
  <c r="F118" i="27"/>
  <c r="H119" i="27"/>
  <c r="F79" i="27"/>
  <c r="H80" i="27"/>
  <c r="F202" i="27"/>
  <c r="H203" i="27"/>
  <c r="F113" i="27"/>
  <c r="H113" i="27" s="1"/>
  <c r="H114" i="27"/>
  <c r="F192" i="27"/>
  <c r="H193" i="27"/>
  <c r="F104" i="27"/>
  <c r="H105" i="27"/>
  <c r="F145" i="27"/>
  <c r="H146" i="27"/>
  <c r="F110" i="27"/>
  <c r="H111" i="27"/>
  <c r="F69" i="27"/>
  <c r="H69" i="27" s="1"/>
  <c r="H70" i="27"/>
  <c r="I8" i="27"/>
  <c r="I7" i="27" s="1"/>
  <c r="I83" i="27"/>
  <c r="I82" i="27" s="1"/>
  <c r="F37" i="27"/>
  <c r="F151" i="27"/>
  <c r="F188" i="27"/>
  <c r="H189" i="27"/>
  <c r="F99" i="27"/>
  <c r="H100" i="27"/>
  <c r="F184" i="27"/>
  <c r="H185" i="27"/>
  <c r="F94" i="27"/>
  <c r="H95" i="27"/>
  <c r="F55" i="27"/>
  <c r="F54" i="27" s="1"/>
  <c r="H56" i="27"/>
  <c r="F158" i="27"/>
  <c r="H158" i="27" s="1"/>
  <c r="H159" i="27"/>
  <c r="F141" i="27"/>
  <c r="H142" i="27"/>
  <c r="F15" i="27"/>
  <c r="H16" i="27"/>
  <c r="F130" i="27"/>
  <c r="H131" i="27"/>
  <c r="F66" i="27"/>
  <c r="H67" i="27"/>
  <c r="F29" i="27"/>
  <c r="H29" i="27" s="1"/>
  <c r="H30" i="27"/>
  <c r="F196" i="27"/>
  <c r="H197" i="27"/>
  <c r="I161" i="27"/>
  <c r="I37" i="27"/>
  <c r="I36" i="27" s="1"/>
  <c r="I35" i="27" s="1"/>
  <c r="I168" i="27"/>
  <c r="I109" i="27"/>
  <c r="I108" i="27" s="1"/>
  <c r="I107" i="27" s="1"/>
  <c r="I151" i="27"/>
  <c r="I53" i="27"/>
  <c r="I24" i="27"/>
  <c r="I177" i="27"/>
  <c r="I176" i="27" s="1"/>
  <c r="I65" i="27"/>
  <c r="I64" i="27" s="1"/>
  <c r="E22" i="27"/>
  <c r="E21" i="27" s="1"/>
  <c r="E150" i="27"/>
  <c r="E149" i="27" s="1"/>
  <c r="E148" i="27" s="1"/>
  <c r="E52" i="27"/>
  <c r="J239" i="26" l="1"/>
  <c r="H238" i="26"/>
  <c r="H146" i="26"/>
  <c r="J146" i="26" s="1"/>
  <c r="J147" i="26"/>
  <c r="H267" i="26"/>
  <c r="J268" i="26"/>
  <c r="H128" i="26"/>
  <c r="J128" i="26" s="1"/>
  <c r="J129" i="26"/>
  <c r="H199" i="26"/>
  <c r="J199" i="26" s="1"/>
  <c r="J200" i="26"/>
  <c r="H210" i="26"/>
  <c r="J210" i="26" s="1"/>
  <c r="J211" i="26"/>
  <c r="H62" i="26"/>
  <c r="J62" i="26" s="1"/>
  <c r="J108" i="26"/>
  <c r="J9" i="26"/>
  <c r="H8" i="26"/>
  <c r="H160" i="26"/>
  <c r="J160" i="26" s="1"/>
  <c r="J161" i="26"/>
  <c r="H190" i="26"/>
  <c r="J191" i="26"/>
  <c r="H138" i="26"/>
  <c r="J139" i="26"/>
  <c r="I23" i="27"/>
  <c r="I22" i="27" s="1"/>
  <c r="I21" i="27" s="1"/>
  <c r="H15" i="27"/>
  <c r="H9" i="27" s="1"/>
  <c r="F9" i="27"/>
  <c r="I150" i="27"/>
  <c r="H24" i="27"/>
  <c r="H23" i="27" s="1"/>
  <c r="F23" i="27"/>
  <c r="H151" i="27"/>
  <c r="H150" i="27" s="1"/>
  <c r="F150" i="27"/>
  <c r="H177" i="27"/>
  <c r="F140" i="27"/>
  <c r="H140" i="27" s="1"/>
  <c r="H141" i="27"/>
  <c r="F183" i="27"/>
  <c r="H184" i="27"/>
  <c r="F187" i="27"/>
  <c r="H187" i="27" s="1"/>
  <c r="H188" i="27"/>
  <c r="F195" i="27"/>
  <c r="H195" i="27" s="1"/>
  <c r="H196" i="27"/>
  <c r="H66" i="27"/>
  <c r="F65" i="27"/>
  <c r="F129" i="27"/>
  <c r="H130" i="27"/>
  <c r="F93" i="27"/>
  <c r="H93" i="27" s="1"/>
  <c r="H94" i="27"/>
  <c r="F144" i="27"/>
  <c r="H144" i="27" s="1"/>
  <c r="H145" i="27"/>
  <c r="F191" i="27"/>
  <c r="H191" i="27" s="1"/>
  <c r="H192" i="27"/>
  <c r="F201" i="27"/>
  <c r="F200" i="27" s="1"/>
  <c r="H202" i="27"/>
  <c r="F117" i="27"/>
  <c r="H118" i="27"/>
  <c r="H55" i="27"/>
  <c r="H54" i="27" s="1"/>
  <c r="F98" i="27"/>
  <c r="H99" i="27"/>
  <c r="F36" i="27"/>
  <c r="H37" i="27"/>
  <c r="F109" i="27"/>
  <c r="H110" i="27"/>
  <c r="F103" i="27"/>
  <c r="H104" i="27"/>
  <c r="F78" i="27"/>
  <c r="H79" i="27"/>
  <c r="F134" i="27"/>
  <c r="H135" i="27"/>
  <c r="F73" i="27"/>
  <c r="H74" i="27"/>
  <c r="I52" i="27"/>
  <c r="I149" i="27"/>
  <c r="I148" i="27" s="1"/>
  <c r="E205" i="27"/>
  <c r="F29" i="23"/>
  <c r="F27" i="23"/>
  <c r="F24" i="23"/>
  <c r="F25" i="23"/>
  <c r="F23" i="23"/>
  <c r="F21" i="23"/>
  <c r="F17" i="23"/>
  <c r="F18" i="23"/>
  <c r="F16" i="23"/>
  <c r="F14" i="23"/>
  <c r="F9" i="23"/>
  <c r="F10" i="23"/>
  <c r="F11" i="23"/>
  <c r="F12" i="23"/>
  <c r="F8" i="23"/>
  <c r="E28" i="23"/>
  <c r="E26" i="23"/>
  <c r="F26" i="23"/>
  <c r="H26" i="23" s="1"/>
  <c r="E22" i="23"/>
  <c r="E15" i="23"/>
  <c r="E13" i="23"/>
  <c r="E7" i="23"/>
  <c r="G158" i="2"/>
  <c r="G157" i="2" s="1"/>
  <c r="G156" i="2" s="1"/>
  <c r="G155" i="2" s="1"/>
  <c r="G154" i="2" s="1"/>
  <c r="G153" i="2" s="1"/>
  <c r="G142" i="2" s="1"/>
  <c r="G214" i="2"/>
  <c r="G213" i="2" s="1"/>
  <c r="G212" i="2" s="1"/>
  <c r="F214" i="2"/>
  <c r="F213" i="2" s="1"/>
  <c r="F212" i="2" s="1"/>
  <c r="H224" i="2"/>
  <c r="J224" i="2" s="1"/>
  <c r="G237" i="2"/>
  <c r="G247" i="2"/>
  <c r="G96" i="2"/>
  <c r="G20" i="2"/>
  <c r="G13" i="2"/>
  <c r="G12" i="2" s="1"/>
  <c r="G11" i="2" s="1"/>
  <c r="H13" i="2"/>
  <c r="F13" i="2"/>
  <c r="F12" i="2" s="1"/>
  <c r="F11" i="2" s="1"/>
  <c r="G249" i="2"/>
  <c r="G245" i="2"/>
  <c r="G235" i="2"/>
  <c r="G227" i="2"/>
  <c r="G226" i="2" s="1"/>
  <c r="G222" i="2"/>
  <c r="G210" i="2"/>
  <c r="G209" i="2" s="1"/>
  <c r="G208" i="2" s="1"/>
  <c r="G206" i="2"/>
  <c r="G205" i="2" s="1"/>
  <c r="G204" i="2" s="1"/>
  <c r="G192" i="2"/>
  <c r="G191" i="2" s="1"/>
  <c r="G190" i="2" s="1"/>
  <c r="G189" i="2" s="1"/>
  <c r="G187" i="2"/>
  <c r="G186" i="2" s="1"/>
  <c r="G185" i="2" s="1"/>
  <c r="G184" i="2" s="1"/>
  <c r="G176" i="2"/>
  <c r="G175" i="2" s="1"/>
  <c r="G169" i="2"/>
  <c r="G168" i="2" s="1"/>
  <c r="G166" i="2"/>
  <c r="G165" i="2" s="1"/>
  <c r="G134" i="2"/>
  <c r="G128" i="2"/>
  <c r="G127" i="2" s="1"/>
  <c r="G126" i="2" s="1"/>
  <c r="G125" i="2" s="1"/>
  <c r="G123" i="2"/>
  <c r="G122" i="2" s="1"/>
  <c r="G121" i="2" s="1"/>
  <c r="G120" i="2" s="1"/>
  <c r="G116" i="2"/>
  <c r="G115" i="2" s="1"/>
  <c r="G114" i="2" s="1"/>
  <c r="G113" i="2" s="1"/>
  <c r="G112" i="2" s="1"/>
  <c r="G111" i="2" s="1"/>
  <c r="G108" i="2"/>
  <c r="G107" i="2" s="1"/>
  <c r="G106" i="2" s="1"/>
  <c r="G105" i="2" s="1"/>
  <c r="G104" i="2" s="1"/>
  <c r="G103" i="2" s="1"/>
  <c r="G101" i="2"/>
  <c r="G98" i="2"/>
  <c r="G94" i="2"/>
  <c r="G88" i="2"/>
  <c r="G87" i="2" s="1"/>
  <c r="G86" i="2" s="1"/>
  <c r="G84" i="2"/>
  <c r="G83" i="2" s="1"/>
  <c r="G82" i="2" s="1"/>
  <c r="G80" i="2"/>
  <c r="G78" i="2"/>
  <c r="G69" i="2"/>
  <c r="G67" i="2"/>
  <c r="G66" i="2" s="1"/>
  <c r="G65" i="2" s="1"/>
  <c r="G64" i="2" s="1"/>
  <c r="G62" i="2"/>
  <c r="G61" i="2" s="1"/>
  <c r="G60" i="2" s="1"/>
  <c r="G59" i="2" s="1"/>
  <c r="G56" i="2"/>
  <c r="G55" i="2" s="1"/>
  <c r="G54" i="2" s="1"/>
  <c r="G53" i="2" s="1"/>
  <c r="G50" i="2"/>
  <c r="G49" i="2" s="1"/>
  <c r="G48" i="2" s="1"/>
  <c r="G47" i="2" s="1"/>
  <c r="G46" i="2" s="1"/>
  <c r="G45" i="2" s="1"/>
  <c r="G30" i="2"/>
  <c r="G29" i="2" s="1"/>
  <c r="G24" i="2"/>
  <c r="G22" i="2"/>
  <c r="H247" i="2"/>
  <c r="J247" i="2" s="1"/>
  <c r="H245" i="2"/>
  <c r="J245" i="2" s="1"/>
  <c r="H237" i="2"/>
  <c r="J237" i="2" s="1"/>
  <c r="H235" i="2"/>
  <c r="J235" i="2" s="1"/>
  <c r="H227" i="2"/>
  <c r="H222" i="2"/>
  <c r="J222" i="2" s="1"/>
  <c r="H210" i="2"/>
  <c r="H206" i="2"/>
  <c r="H192" i="2"/>
  <c r="H187" i="2"/>
  <c r="H176" i="2"/>
  <c r="H169" i="2"/>
  <c r="H166" i="2"/>
  <c r="H128" i="2"/>
  <c r="H123" i="2"/>
  <c r="H116" i="2"/>
  <c r="H108" i="2"/>
  <c r="H101" i="2"/>
  <c r="H98" i="2"/>
  <c r="J98" i="2" s="1"/>
  <c r="H94" i="2"/>
  <c r="J94" i="2" s="1"/>
  <c r="H88" i="2"/>
  <c r="H84" i="2"/>
  <c r="H80" i="2"/>
  <c r="J80" i="2" s="1"/>
  <c r="H78" i="2"/>
  <c r="J78" i="2" s="1"/>
  <c r="H67" i="2"/>
  <c r="H62" i="2"/>
  <c r="H56" i="2"/>
  <c r="H50" i="2"/>
  <c r="H30" i="2"/>
  <c r="H24" i="2"/>
  <c r="J24" i="2" s="1"/>
  <c r="H22" i="2"/>
  <c r="J22" i="2" s="1"/>
  <c r="H7" i="26" l="1"/>
  <c r="J8" i="26"/>
  <c r="H175" i="26"/>
  <c r="J175" i="26" s="1"/>
  <c r="J190" i="26"/>
  <c r="H198" i="26"/>
  <c r="J198" i="26" s="1"/>
  <c r="J238" i="26"/>
  <c r="J138" i="26"/>
  <c r="H137" i="26"/>
  <c r="J137" i="26" s="1"/>
  <c r="H266" i="26"/>
  <c r="J266" i="26" s="1"/>
  <c r="J267" i="26"/>
  <c r="F133" i="27"/>
  <c r="F182" i="27"/>
  <c r="H12" i="23"/>
  <c r="I12" i="23"/>
  <c r="F13" i="23"/>
  <c r="H13" i="23" s="1"/>
  <c r="H14" i="23"/>
  <c r="I14" i="23"/>
  <c r="I13" i="23" s="1"/>
  <c r="H21" i="23"/>
  <c r="I21" i="23"/>
  <c r="I19" i="23" s="1"/>
  <c r="F19" i="23"/>
  <c r="H19" i="23" s="1"/>
  <c r="H27" i="23"/>
  <c r="I27" i="23"/>
  <c r="I26" i="23" s="1"/>
  <c r="H11" i="23"/>
  <c r="I11" i="23"/>
  <c r="H16" i="23"/>
  <c r="I16" i="23"/>
  <c r="H23" i="23"/>
  <c r="I23" i="23"/>
  <c r="F28" i="23"/>
  <c r="H28" i="23" s="1"/>
  <c r="H29" i="23"/>
  <c r="I29" i="23"/>
  <c r="I28" i="23" s="1"/>
  <c r="H10" i="23"/>
  <c r="I10" i="23"/>
  <c r="H18" i="23"/>
  <c r="I18" i="23"/>
  <c r="H25" i="23"/>
  <c r="I25" i="23"/>
  <c r="H8" i="23"/>
  <c r="F7" i="23"/>
  <c r="H7" i="23" s="1"/>
  <c r="I8" i="23"/>
  <c r="H9" i="23"/>
  <c r="I9" i="23"/>
  <c r="H17" i="23"/>
  <c r="I17" i="23"/>
  <c r="H24" i="23"/>
  <c r="I24" i="23"/>
  <c r="F149" i="27"/>
  <c r="F148" i="27" s="1"/>
  <c r="H148" i="27" s="1"/>
  <c r="F22" i="27"/>
  <c r="H22" i="27" s="1"/>
  <c r="F53" i="27"/>
  <c r="F35" i="27"/>
  <c r="H35" i="27" s="1"/>
  <c r="H36" i="27"/>
  <c r="F128" i="27"/>
  <c r="H129" i="27"/>
  <c r="F77" i="27"/>
  <c r="H77" i="27" s="1"/>
  <c r="H78" i="27"/>
  <c r="F108" i="27"/>
  <c r="H109" i="27"/>
  <c r="F97" i="27"/>
  <c r="H97" i="27" s="1"/>
  <c r="H98" i="27"/>
  <c r="H201" i="27"/>
  <c r="H200" i="27" s="1"/>
  <c r="F8" i="27"/>
  <c r="F72" i="27"/>
  <c r="H72" i="27" s="1"/>
  <c r="H73" i="27"/>
  <c r="F83" i="27"/>
  <c r="F102" i="27"/>
  <c r="H102" i="27" s="1"/>
  <c r="H103" i="27"/>
  <c r="F116" i="27"/>
  <c r="H116" i="27" s="1"/>
  <c r="H117" i="27"/>
  <c r="H134" i="27"/>
  <c r="H133" i="27" s="1"/>
  <c r="F64" i="27"/>
  <c r="H64" i="27" s="1"/>
  <c r="H65" i="27"/>
  <c r="H183" i="27"/>
  <c r="H182" i="27" s="1"/>
  <c r="J101" i="2"/>
  <c r="J100" i="2" s="1"/>
  <c r="H100" i="2"/>
  <c r="H61" i="2"/>
  <c r="J62" i="2"/>
  <c r="H168" i="2"/>
  <c r="J168" i="2" s="1"/>
  <c r="J169" i="2"/>
  <c r="H209" i="2"/>
  <c r="J210" i="2"/>
  <c r="H12" i="2"/>
  <c r="J13" i="2"/>
  <c r="H29" i="2"/>
  <c r="J29" i="2" s="1"/>
  <c r="J30" i="2"/>
  <c r="H127" i="2"/>
  <c r="J128" i="2"/>
  <c r="H175" i="2"/>
  <c r="J176" i="2"/>
  <c r="H49" i="2"/>
  <c r="J50" i="2"/>
  <c r="H83" i="2"/>
  <c r="J84" i="2"/>
  <c r="H107" i="2"/>
  <c r="J108" i="2"/>
  <c r="H226" i="2"/>
  <c r="J226" i="2" s="1"/>
  <c r="J227" i="2"/>
  <c r="H55" i="2"/>
  <c r="J56" i="2"/>
  <c r="H87" i="2"/>
  <c r="J88" i="2"/>
  <c r="H115" i="2"/>
  <c r="J116" i="2"/>
  <c r="H165" i="2"/>
  <c r="J165" i="2" s="1"/>
  <c r="J166" i="2"/>
  <c r="H186" i="2"/>
  <c r="J187" i="2"/>
  <c r="H205" i="2"/>
  <c r="J206" i="2"/>
  <c r="H122" i="2"/>
  <c r="J123" i="2"/>
  <c r="H191" i="2"/>
  <c r="J192" i="2"/>
  <c r="H66" i="2"/>
  <c r="J67" i="2"/>
  <c r="G197" i="2"/>
  <c r="G196" i="2" s="1"/>
  <c r="G195" i="2" s="1"/>
  <c r="G174" i="2"/>
  <c r="G173" i="2" s="1"/>
  <c r="G172" i="2" s="1"/>
  <c r="G171" i="2" s="1"/>
  <c r="G133" i="2"/>
  <c r="G132" i="2" s="1"/>
  <c r="G131" i="2" s="1"/>
  <c r="G130" i="2" s="1"/>
  <c r="G203" i="2"/>
  <c r="F15" i="23"/>
  <c r="H15" i="23" s="1"/>
  <c r="H158" i="2"/>
  <c r="F22" i="23"/>
  <c r="H22" i="23" s="1"/>
  <c r="H134" i="2"/>
  <c r="H20" i="2"/>
  <c r="H214" i="2"/>
  <c r="G10" i="2"/>
  <c r="G9" i="2" s="1"/>
  <c r="G8" i="2" s="1"/>
  <c r="E30" i="23"/>
  <c r="G224" i="2"/>
  <c r="G221" i="2" s="1"/>
  <c r="G220" i="2" s="1"/>
  <c r="H96" i="2"/>
  <c r="G119" i="2"/>
  <c r="G118" i="2" s="1"/>
  <c r="G58" i="2"/>
  <c r="H221" i="2"/>
  <c r="H234" i="2"/>
  <c r="G244" i="2"/>
  <c r="G243" i="2" s="1"/>
  <c r="G242" i="2" s="1"/>
  <c r="G241" i="2" s="1"/>
  <c r="G240" i="2" s="1"/>
  <c r="G239" i="2" s="1"/>
  <c r="G164" i="2"/>
  <c r="G163" i="2" s="1"/>
  <c r="G162" i="2" s="1"/>
  <c r="G161" i="2" s="1"/>
  <c r="H77" i="2"/>
  <c r="G77" i="2"/>
  <c r="G76" i="2" s="1"/>
  <c r="G75" i="2" s="1"/>
  <c r="G93" i="2"/>
  <c r="G100" i="2"/>
  <c r="G234" i="2"/>
  <c r="G233" i="2" s="1"/>
  <c r="G232" i="2" s="1"/>
  <c r="G19" i="2"/>
  <c r="G18" i="2" s="1"/>
  <c r="G17" i="2" s="1"/>
  <c r="J7" i="26" l="1"/>
  <c r="H6" i="26"/>
  <c r="J6" i="26" s="1"/>
  <c r="H21" i="27"/>
  <c r="I7" i="23"/>
  <c r="I30" i="23" s="1"/>
  <c r="I22" i="23"/>
  <c r="I15" i="23"/>
  <c r="H149" i="27"/>
  <c r="F82" i="27"/>
  <c r="H82" i="27" s="1"/>
  <c r="H83" i="27"/>
  <c r="F127" i="27"/>
  <c r="H127" i="27" s="1"/>
  <c r="H128" i="27"/>
  <c r="F7" i="27"/>
  <c r="H7" i="27" s="1"/>
  <c r="H8" i="27"/>
  <c r="F107" i="27"/>
  <c r="H107" i="27" s="1"/>
  <c r="H108" i="27"/>
  <c r="F21" i="27"/>
  <c r="H53" i="27"/>
  <c r="F52" i="27"/>
  <c r="H52" i="27" s="1"/>
  <c r="J134" i="2"/>
  <c r="J133" i="2" s="1"/>
  <c r="H133" i="2"/>
  <c r="J175" i="2"/>
  <c r="J174" i="2" s="1"/>
  <c r="H174" i="2"/>
  <c r="H164" i="2"/>
  <c r="H163" i="2" s="1"/>
  <c r="J221" i="2"/>
  <c r="J220" i="2" s="1"/>
  <c r="H220" i="2"/>
  <c r="H233" i="2"/>
  <c r="J234" i="2"/>
  <c r="H190" i="2"/>
  <c r="J191" i="2"/>
  <c r="H86" i="2"/>
  <c r="J86" i="2" s="1"/>
  <c r="J87" i="2"/>
  <c r="H106" i="2"/>
  <c r="J107" i="2"/>
  <c r="H126" i="2"/>
  <c r="J127" i="2"/>
  <c r="H11" i="2"/>
  <c r="J12" i="2"/>
  <c r="H76" i="2"/>
  <c r="J77" i="2"/>
  <c r="H65" i="2"/>
  <c r="J66" i="2"/>
  <c r="H121" i="2"/>
  <c r="J122" i="2"/>
  <c r="H185" i="2"/>
  <c r="J186" i="2"/>
  <c r="H114" i="2"/>
  <c r="J115" i="2"/>
  <c r="H54" i="2"/>
  <c r="J55" i="2"/>
  <c r="H82" i="2"/>
  <c r="J82" i="2" s="1"/>
  <c r="J83" i="2"/>
  <c r="H48" i="2"/>
  <c r="J49" i="2"/>
  <c r="H208" i="2"/>
  <c r="J208" i="2" s="1"/>
  <c r="J209" i="2"/>
  <c r="H60" i="2"/>
  <c r="J61" i="2"/>
  <c r="H93" i="2"/>
  <c r="J93" i="2" s="1"/>
  <c r="J96" i="2"/>
  <c r="H213" i="2"/>
  <c r="J214" i="2"/>
  <c r="H157" i="2"/>
  <c r="J158" i="2"/>
  <c r="H19" i="2"/>
  <c r="J19" i="2" s="1"/>
  <c r="J20" i="2"/>
  <c r="H204" i="2"/>
  <c r="J204" i="2" s="1"/>
  <c r="J205" i="2"/>
  <c r="G219" i="2"/>
  <c r="G218" i="2" s="1"/>
  <c r="G217" i="2" s="1"/>
  <c r="G216" i="2" s="1"/>
  <c r="G16" i="2"/>
  <c r="G15" i="2" s="1"/>
  <c r="F30" i="23"/>
  <c r="H30" i="23" s="1"/>
  <c r="G110" i="2"/>
  <c r="G194" i="2"/>
  <c r="G160" i="2" s="1"/>
  <c r="G92" i="2"/>
  <c r="G91" i="2" s="1"/>
  <c r="G90" i="2" s="1"/>
  <c r="G52" i="2" s="1"/>
  <c r="H75" i="2" l="1"/>
  <c r="J164" i="2"/>
  <c r="H18" i="2"/>
  <c r="H17" i="2" s="1"/>
  <c r="H132" i="2"/>
  <c r="J76" i="2"/>
  <c r="J75" i="2" s="1"/>
  <c r="H125" i="2"/>
  <c r="J125" i="2" s="1"/>
  <c r="J126" i="2"/>
  <c r="H162" i="2"/>
  <c r="J163" i="2"/>
  <c r="H219" i="2"/>
  <c r="H196" i="2"/>
  <c r="J11" i="2"/>
  <c r="H10" i="2"/>
  <c r="H105" i="2"/>
  <c r="J106" i="2"/>
  <c r="H189" i="2"/>
  <c r="J189" i="2" s="1"/>
  <c r="J190" i="2"/>
  <c r="H232" i="2"/>
  <c r="J232" i="2" s="1"/>
  <c r="J233" i="2"/>
  <c r="H92" i="2"/>
  <c r="H91" i="2" s="1"/>
  <c r="H173" i="2"/>
  <c r="H212" i="2"/>
  <c r="J213" i="2"/>
  <c r="H59" i="2"/>
  <c r="J60" i="2"/>
  <c r="H47" i="2"/>
  <c r="J48" i="2"/>
  <c r="H53" i="2"/>
  <c r="J53" i="2" s="1"/>
  <c r="J54" i="2"/>
  <c r="H184" i="2"/>
  <c r="J184" i="2" s="1"/>
  <c r="J185" i="2"/>
  <c r="H64" i="2"/>
  <c r="J64" i="2" s="1"/>
  <c r="J65" i="2"/>
  <c r="H156" i="2"/>
  <c r="J157" i="2"/>
  <c r="H113" i="2"/>
  <c r="J114" i="2"/>
  <c r="H120" i="2"/>
  <c r="J121" i="2"/>
  <c r="G7" i="2"/>
  <c r="G251" i="2" s="1"/>
  <c r="F313" i="26"/>
  <c r="F311" i="26"/>
  <c r="F310" i="26" s="1"/>
  <c r="F297" i="26"/>
  <c r="F296" i="26" s="1"/>
  <c r="F292" i="26"/>
  <c r="F291" i="26" s="1"/>
  <c r="F282" i="26"/>
  <c r="F281" i="26" s="1"/>
  <c r="F280" i="26" s="1"/>
  <c r="F278" i="26"/>
  <c r="F277" i="26" s="1"/>
  <c r="F273" i="26"/>
  <c r="F272" i="26" s="1"/>
  <c r="F259" i="26"/>
  <c r="F258" i="26" s="1"/>
  <c r="F257" i="26" s="1"/>
  <c r="F254" i="26"/>
  <c r="F253" i="26" s="1"/>
  <c r="F252" i="26" s="1"/>
  <c r="F236" i="26"/>
  <c r="F235" i="26" s="1"/>
  <c r="F234" i="26" s="1"/>
  <c r="F230" i="26"/>
  <c r="F229" i="26" s="1"/>
  <c r="F228" i="26" s="1"/>
  <c r="F216" i="26"/>
  <c r="F215" i="26" s="1"/>
  <c r="F204" i="26"/>
  <c r="F203" i="26" s="1"/>
  <c r="F208" i="26"/>
  <c r="F207" i="26" s="1"/>
  <c r="F206" i="26" s="1"/>
  <c r="F196" i="26"/>
  <c r="F195" i="26" s="1"/>
  <c r="F194" i="26" s="1"/>
  <c r="F158" i="26"/>
  <c r="F157" i="26" s="1"/>
  <c r="F156" i="26" s="1"/>
  <c r="F152" i="26"/>
  <c r="F151" i="26" s="1"/>
  <c r="F150" i="26" s="1"/>
  <c r="F144" i="26"/>
  <c r="F143" i="26" s="1"/>
  <c r="F142" i="26" s="1"/>
  <c r="F134" i="26"/>
  <c r="F133" i="26" s="1"/>
  <c r="F132" i="26" s="1"/>
  <c r="F126" i="26"/>
  <c r="F125" i="26" s="1"/>
  <c r="F124" i="26" s="1"/>
  <c r="F118" i="26"/>
  <c r="F117" i="26" s="1"/>
  <c r="F113" i="26"/>
  <c r="F112" i="26" s="1"/>
  <c r="F106" i="26"/>
  <c r="F105" i="26" s="1"/>
  <c r="F104" i="26" s="1"/>
  <c r="F101" i="26"/>
  <c r="F100" i="26" s="1"/>
  <c r="F96" i="26"/>
  <c r="F95" i="26" s="1"/>
  <c r="F93" i="26"/>
  <c r="F92" i="26" s="1"/>
  <c r="F80" i="26"/>
  <c r="F79" i="26" s="1"/>
  <c r="F78" i="26" s="1"/>
  <c r="F74" i="26"/>
  <c r="F73" i="26" s="1"/>
  <c r="F72" i="26" s="1"/>
  <c r="F67" i="26"/>
  <c r="F66" i="26" s="1"/>
  <c r="F65" i="26" s="1"/>
  <c r="F60" i="26"/>
  <c r="F59" i="26" s="1"/>
  <c r="F38" i="26"/>
  <c r="F29" i="26"/>
  <c r="F27" i="26"/>
  <c r="F26" i="26" s="1"/>
  <c r="F10" i="26"/>
  <c r="F9" i="26" s="1"/>
  <c r="J18" i="2" l="1"/>
  <c r="H16" i="2"/>
  <c r="J17" i="2"/>
  <c r="H112" i="2"/>
  <c r="J113" i="2"/>
  <c r="H46" i="2"/>
  <c r="J47" i="2"/>
  <c r="H203" i="2"/>
  <c r="J203" i="2" s="1"/>
  <c r="J212" i="2"/>
  <c r="H104" i="2"/>
  <c r="J105" i="2"/>
  <c r="H195" i="2"/>
  <c r="J196" i="2"/>
  <c r="H161" i="2"/>
  <c r="J161" i="2" s="1"/>
  <c r="J162" i="2"/>
  <c r="J120" i="2"/>
  <c r="H119" i="2"/>
  <c r="H155" i="2"/>
  <c r="J156" i="2"/>
  <c r="J59" i="2"/>
  <c r="H58" i="2"/>
  <c r="J58" i="2" s="1"/>
  <c r="H172" i="2"/>
  <c r="J173" i="2"/>
  <c r="H9" i="2"/>
  <c r="J10" i="2"/>
  <c r="J92" i="2"/>
  <c r="J91" i="2" s="1"/>
  <c r="H218" i="2"/>
  <c r="J219" i="2"/>
  <c r="H131" i="2"/>
  <c r="J132" i="2"/>
  <c r="F241" i="26"/>
  <c r="F240" i="26" s="1"/>
  <c r="F239" i="26" s="1"/>
  <c r="F20" i="26"/>
  <c r="F165" i="26"/>
  <c r="F164" i="26" s="1"/>
  <c r="F163" i="26" s="1"/>
  <c r="F271" i="26"/>
  <c r="F270" i="26" s="1"/>
  <c r="F290" i="26"/>
  <c r="F214" i="26"/>
  <c r="F213" i="26" s="1"/>
  <c r="F111" i="26"/>
  <c r="F91" i="26"/>
  <c r="H130" i="2" l="1"/>
  <c r="J131" i="2"/>
  <c r="H90" i="2"/>
  <c r="H171" i="2"/>
  <c r="J171" i="2" s="1"/>
  <c r="J172" i="2"/>
  <c r="H154" i="2"/>
  <c r="J155" i="2"/>
  <c r="H103" i="2"/>
  <c r="J103" i="2" s="1"/>
  <c r="J104" i="2"/>
  <c r="H111" i="2"/>
  <c r="J111" i="2" s="1"/>
  <c r="J112" i="2"/>
  <c r="H118" i="2"/>
  <c r="J118" i="2" s="1"/>
  <c r="J119" i="2"/>
  <c r="H217" i="2"/>
  <c r="J218" i="2"/>
  <c r="H8" i="2"/>
  <c r="J9" i="2"/>
  <c r="J195" i="2"/>
  <c r="H194" i="2"/>
  <c r="H15" i="2"/>
  <c r="J15" i="2" s="1"/>
  <c r="J16" i="2"/>
  <c r="H45" i="2"/>
  <c r="J45" i="2" s="1"/>
  <c r="J46" i="2"/>
  <c r="D16" i="27"/>
  <c r="D15" i="27" s="1"/>
  <c r="D162" i="27"/>
  <c r="D51" i="27"/>
  <c r="D48" i="27"/>
  <c r="D46" i="27"/>
  <c r="D40" i="27"/>
  <c r="D38" i="27"/>
  <c r="D30" i="27"/>
  <c r="D29" i="27" s="1"/>
  <c r="D27" i="27"/>
  <c r="D25" i="27"/>
  <c r="D189" i="27"/>
  <c r="D188" i="27" s="1"/>
  <c r="D187" i="27" s="1"/>
  <c r="D185" i="27"/>
  <c r="D184" i="27" s="1"/>
  <c r="D183" i="27" s="1"/>
  <c r="D80" i="27"/>
  <c r="D79" i="27" s="1"/>
  <c r="D78" i="27" s="1"/>
  <c r="D77" i="27" s="1"/>
  <c r="D75" i="27"/>
  <c r="D74" i="27" s="1"/>
  <c r="D73" i="27" s="1"/>
  <c r="D72" i="27" s="1"/>
  <c r="D56" i="27"/>
  <c r="D55" i="27" s="1"/>
  <c r="D70" i="27"/>
  <c r="D69" i="27" s="1"/>
  <c r="D67" i="27"/>
  <c r="D66" i="27" s="1"/>
  <c r="D131" i="27"/>
  <c r="D130" i="27" s="1"/>
  <c r="D129" i="27" s="1"/>
  <c r="D128" i="27" s="1"/>
  <c r="D127" i="27" s="1"/>
  <c r="D85" i="27"/>
  <c r="D119" i="27"/>
  <c r="D118" i="27" s="1"/>
  <c r="D117" i="27" s="1"/>
  <c r="D116" i="27" s="1"/>
  <c r="D114" i="27"/>
  <c r="D113" i="27" s="1"/>
  <c r="D95" i="27"/>
  <c r="D94" i="27" s="1"/>
  <c r="D93" i="27" s="1"/>
  <c r="D203" i="27"/>
  <c r="D202" i="27" s="1"/>
  <c r="D201" i="27" s="1"/>
  <c r="D200" i="27" s="1"/>
  <c r="D180" i="27"/>
  <c r="D178" i="27"/>
  <c r="D171" i="27"/>
  <c r="D169" i="27"/>
  <c r="D156" i="27"/>
  <c r="D154" i="27"/>
  <c r="D152" i="27"/>
  <c r="D146" i="27"/>
  <c r="D145" i="27" s="1"/>
  <c r="D144" i="27" s="1"/>
  <c r="D142" i="27"/>
  <c r="D141" i="27" s="1"/>
  <c r="D140" i="27" s="1"/>
  <c r="D138" i="27"/>
  <c r="D136" i="27"/>
  <c r="D121" i="27"/>
  <c r="D105" i="27"/>
  <c r="D104" i="27" s="1"/>
  <c r="D103" i="27" s="1"/>
  <c r="D102" i="27" s="1"/>
  <c r="D100" i="27"/>
  <c r="D99" i="27" s="1"/>
  <c r="D98" i="27" s="1"/>
  <c r="D97" i="27" s="1"/>
  <c r="D198" i="27"/>
  <c r="D197" i="27" s="1"/>
  <c r="D196" i="27" s="1"/>
  <c r="D195" i="27" s="1"/>
  <c r="D111" i="27"/>
  <c r="D110" i="27" s="1"/>
  <c r="D174" i="27"/>
  <c r="D173" i="27" s="1"/>
  <c r="D166" i="27"/>
  <c r="D164" i="27"/>
  <c r="H216" i="2" l="1"/>
  <c r="J216" i="2" s="1"/>
  <c r="J217" i="2"/>
  <c r="H153" i="2"/>
  <c r="J154" i="2"/>
  <c r="H52" i="2"/>
  <c r="J52" i="2" s="1"/>
  <c r="J90" i="2"/>
  <c r="J8" i="2"/>
  <c r="H110" i="2"/>
  <c r="J110" i="2" s="1"/>
  <c r="J130" i="2"/>
  <c r="H160" i="2"/>
  <c r="J160" i="2" s="1"/>
  <c r="J194" i="2"/>
  <c r="D84" i="27"/>
  <c r="D83" i="27" s="1"/>
  <c r="D54" i="27"/>
  <c r="D53" i="27" s="1"/>
  <c r="D9" i="27"/>
  <c r="D182" i="27"/>
  <c r="D50" i="27"/>
  <c r="D45" i="27" s="1"/>
  <c r="D44" i="27" s="1"/>
  <c r="D43" i="27" s="1"/>
  <c r="D42" i="27" s="1"/>
  <c r="F51" i="27"/>
  <c r="H51" i="27" s="1"/>
  <c r="D109" i="27"/>
  <c r="D108" i="27" s="1"/>
  <c r="D107" i="27" s="1"/>
  <c r="D65" i="27"/>
  <c r="D64" i="27" s="1"/>
  <c r="D161" i="27"/>
  <c r="D24" i="27"/>
  <c r="D37" i="27"/>
  <c r="D36" i="27" s="1"/>
  <c r="D35" i="27" s="1"/>
  <c r="D135" i="27"/>
  <c r="D134" i="27" s="1"/>
  <c r="D133" i="27" s="1"/>
  <c r="D168" i="27"/>
  <c r="D177" i="27"/>
  <c r="D176" i="27" s="1"/>
  <c r="D151" i="27"/>
  <c r="H142" i="2" l="1"/>
  <c r="J142" i="2" s="1"/>
  <c r="J153" i="2"/>
  <c r="H7" i="2"/>
  <c r="J7" i="2" s="1"/>
  <c r="F50" i="27"/>
  <c r="I51" i="27"/>
  <c r="I50" i="27" s="1"/>
  <c r="I45" i="27" s="1"/>
  <c r="I44" i="27" s="1"/>
  <c r="I43" i="27" s="1"/>
  <c r="I42" i="27" s="1"/>
  <c r="I205" i="27" s="1"/>
  <c r="D150" i="27"/>
  <c r="D149" i="27" s="1"/>
  <c r="D148" i="27" s="1"/>
  <c r="D23" i="27"/>
  <c r="D22" i="27" s="1"/>
  <c r="D21" i="27" s="1"/>
  <c r="D82" i="27"/>
  <c r="D52" i="27"/>
  <c r="D8" i="27"/>
  <c r="D7" i="27" s="1"/>
  <c r="F45" i="27" l="1"/>
  <c r="H50" i="27"/>
  <c r="D205" i="27"/>
  <c r="F307" i="26"/>
  <c r="F44" i="27" l="1"/>
  <c r="H45" i="27"/>
  <c r="F306" i="26"/>
  <c r="F305" i="26" s="1"/>
  <c r="F304" i="26" s="1"/>
  <c r="H307" i="26"/>
  <c r="J307" i="26" s="1"/>
  <c r="F233" i="26"/>
  <c r="F232" i="26" s="1"/>
  <c r="F227" i="26"/>
  <c r="F226" i="26" s="1"/>
  <c r="F149" i="26"/>
  <c r="F148" i="26" s="1"/>
  <c r="F131" i="26"/>
  <c r="F130" i="26" s="1"/>
  <c r="F129" i="26" s="1"/>
  <c r="F128" i="26" s="1"/>
  <c r="F103" i="26"/>
  <c r="F90" i="26"/>
  <c r="F64" i="26"/>
  <c r="F63" i="26" s="1"/>
  <c r="F58" i="26"/>
  <c r="F57" i="26" s="1"/>
  <c r="F56" i="26" s="1"/>
  <c r="F55" i="26" s="1"/>
  <c r="F37" i="26"/>
  <c r="F19" i="26" s="1"/>
  <c r="F18" i="26" s="1"/>
  <c r="F8" i="26"/>
  <c r="F7" i="26" s="1"/>
  <c r="F256" i="26"/>
  <c r="F251" i="26"/>
  <c r="F193" i="26"/>
  <c r="F192" i="26" s="1"/>
  <c r="F191" i="26" s="1"/>
  <c r="F190" i="26" s="1"/>
  <c r="F175" i="26" s="1"/>
  <c r="F155" i="26"/>
  <c r="F154" i="26" s="1"/>
  <c r="F141" i="26"/>
  <c r="F140" i="26" s="1"/>
  <c r="F139" i="26" s="1"/>
  <c r="F138" i="26" s="1"/>
  <c r="F99" i="26"/>
  <c r="F82" i="26"/>
  <c r="F77" i="26"/>
  <c r="F76" i="26" s="1"/>
  <c r="F71" i="26"/>
  <c r="F70" i="26" s="1"/>
  <c r="F48" i="26"/>
  <c r="D15" i="23"/>
  <c r="D7" i="23"/>
  <c r="D28" i="23"/>
  <c r="D26" i="23"/>
  <c r="D22" i="23"/>
  <c r="D13" i="23"/>
  <c r="F88" i="2"/>
  <c r="F87" i="2" s="1"/>
  <c r="F86" i="2" s="1"/>
  <c r="H306" i="26" l="1"/>
  <c r="K307" i="26"/>
  <c r="K306" i="26" s="1"/>
  <c r="K305" i="26" s="1"/>
  <c r="K304" i="26" s="1"/>
  <c r="K303" i="26" s="1"/>
  <c r="K302" i="26" s="1"/>
  <c r="K301" i="26" s="1"/>
  <c r="K300" i="26" s="1"/>
  <c r="K299" i="26" s="1"/>
  <c r="K318" i="26" s="1"/>
  <c r="F43" i="27"/>
  <c r="H44" i="27"/>
  <c r="F250" i="26"/>
  <c r="F147" i="26"/>
  <c r="F146" i="26" s="1"/>
  <c r="F162" i="26"/>
  <c r="F161" i="26" s="1"/>
  <c r="F160" i="26" s="1"/>
  <c r="F202" i="26"/>
  <c r="F201" i="26" s="1"/>
  <c r="F200" i="26" s="1"/>
  <c r="F199" i="26" s="1"/>
  <c r="F212" i="26"/>
  <c r="F211" i="26" s="1"/>
  <c r="F210" i="26" s="1"/>
  <c r="F69" i="26"/>
  <c r="F289" i="26"/>
  <c r="F288" i="26" s="1"/>
  <c r="F17" i="26"/>
  <c r="F16" i="26" s="1"/>
  <c r="F110" i="26"/>
  <c r="F109" i="26" s="1"/>
  <c r="F108" i="26" s="1"/>
  <c r="F269" i="26"/>
  <c r="F89" i="26"/>
  <c r="F303" i="26"/>
  <c r="F302" i="26" s="1"/>
  <c r="F301" i="26" s="1"/>
  <c r="F300" i="26" s="1"/>
  <c r="F299" i="26" s="1"/>
  <c r="D30" i="23"/>
  <c r="F250" i="2"/>
  <c r="H249" i="2" s="1"/>
  <c r="F101" i="2"/>
  <c r="H305" i="26" l="1"/>
  <c r="J306" i="26"/>
  <c r="F42" i="27"/>
  <c r="H43" i="27"/>
  <c r="H244" i="2"/>
  <c r="J249" i="2"/>
  <c r="F197" i="2"/>
  <c r="F238" i="26"/>
  <c r="F198" i="26" s="1"/>
  <c r="F268" i="26"/>
  <c r="F267" i="26" s="1"/>
  <c r="F266" i="26" s="1"/>
  <c r="F137" i="26"/>
  <c r="F62" i="26"/>
  <c r="F6" i="26" s="1"/>
  <c r="F245" i="2"/>
  <c r="F20" i="2"/>
  <c r="F22" i="2"/>
  <c r="F24" i="2"/>
  <c r="F50" i="2"/>
  <c r="F49" i="2" s="1"/>
  <c r="F48" i="2" s="1"/>
  <c r="F47" i="2" s="1"/>
  <c r="F46" i="2" s="1"/>
  <c r="F45" i="2" s="1"/>
  <c r="F56" i="2"/>
  <c r="F55" i="2" s="1"/>
  <c r="F54" i="2" s="1"/>
  <c r="F53" i="2" s="1"/>
  <c r="F67" i="2"/>
  <c r="F66" i="2" s="1"/>
  <c r="F65" i="2" s="1"/>
  <c r="F64" i="2" s="1"/>
  <c r="F62" i="2"/>
  <c r="F61" i="2" s="1"/>
  <c r="F60" i="2" s="1"/>
  <c r="F59" i="2" s="1"/>
  <c r="F69" i="2"/>
  <c r="F78" i="2"/>
  <c r="F80" i="2"/>
  <c r="F84" i="2"/>
  <c r="F83" i="2" s="1"/>
  <c r="F82" i="2" s="1"/>
  <c r="F94" i="2"/>
  <c r="F96" i="2"/>
  <c r="F98" i="2"/>
  <c r="F100" i="2"/>
  <c r="F108" i="2"/>
  <c r="F107" i="2" s="1"/>
  <c r="F106" i="2" s="1"/>
  <c r="F105" i="2" s="1"/>
  <c r="F104" i="2" s="1"/>
  <c r="F103" i="2" s="1"/>
  <c r="F116" i="2"/>
  <c r="F115" i="2" s="1"/>
  <c r="F114" i="2" s="1"/>
  <c r="F113" i="2" s="1"/>
  <c r="F112" i="2" s="1"/>
  <c r="F111" i="2" s="1"/>
  <c r="F123" i="2"/>
  <c r="F122" i="2" s="1"/>
  <c r="F121" i="2" s="1"/>
  <c r="F120" i="2" s="1"/>
  <c r="F128" i="2"/>
  <c r="F127" i="2" s="1"/>
  <c r="F126" i="2" s="1"/>
  <c r="F125" i="2" s="1"/>
  <c r="F134" i="2"/>
  <c r="F158" i="2"/>
  <c r="F157" i="2" s="1"/>
  <c r="F156" i="2" s="1"/>
  <c r="F155" i="2" s="1"/>
  <c r="F154" i="2" s="1"/>
  <c r="F153" i="2" s="1"/>
  <c r="F142" i="2" s="1"/>
  <c r="F169" i="2"/>
  <c r="F168" i="2" s="1"/>
  <c r="F166" i="2"/>
  <c r="F165" i="2" s="1"/>
  <c r="F176" i="2"/>
  <c r="F175" i="2" s="1"/>
  <c r="F187" i="2"/>
  <c r="F186" i="2" s="1"/>
  <c r="F185" i="2" s="1"/>
  <c r="F184" i="2" s="1"/>
  <c r="F192" i="2"/>
  <c r="F191" i="2" s="1"/>
  <c r="F190" i="2" s="1"/>
  <c r="F189" i="2" s="1"/>
  <c r="F206" i="2"/>
  <c r="F205" i="2" s="1"/>
  <c r="F204" i="2" s="1"/>
  <c r="F210" i="2"/>
  <c r="F209" i="2" s="1"/>
  <c r="F208" i="2" s="1"/>
  <c r="F222" i="2"/>
  <c r="F224" i="2"/>
  <c r="F227" i="2"/>
  <c r="F226" i="2" s="1"/>
  <c r="F235" i="2"/>
  <c r="F237" i="2"/>
  <c r="F247" i="2"/>
  <c r="F249" i="2"/>
  <c r="H304" i="26" l="1"/>
  <c r="J305" i="26"/>
  <c r="F205" i="27"/>
  <c r="H205" i="27" s="1"/>
  <c r="H42" i="27"/>
  <c r="H243" i="2"/>
  <c r="J244" i="2"/>
  <c r="F174" i="2"/>
  <c r="F173" i="2" s="1"/>
  <c r="F172" i="2" s="1"/>
  <c r="F171" i="2" s="1"/>
  <c r="F133" i="2"/>
  <c r="F132" i="2" s="1"/>
  <c r="F131" i="2" s="1"/>
  <c r="F130" i="2" s="1"/>
  <c r="F203" i="2"/>
  <c r="F10" i="2"/>
  <c r="F9" i="2" s="1"/>
  <c r="F8" i="2" s="1"/>
  <c r="F19" i="2"/>
  <c r="F318" i="26"/>
  <c r="F77" i="2"/>
  <c r="F76" i="2" s="1"/>
  <c r="F75" i="2" s="1"/>
  <c r="F119" i="2"/>
  <c r="F118" i="2" s="1"/>
  <c r="F93" i="2"/>
  <c r="F92" i="2" s="1"/>
  <c r="F58" i="2"/>
  <c r="F164" i="2"/>
  <c r="F163" i="2" s="1"/>
  <c r="F162" i="2" s="1"/>
  <c r="F161" i="2" s="1"/>
  <c r="F244" i="2"/>
  <c r="F243" i="2" s="1"/>
  <c r="F242" i="2" s="1"/>
  <c r="F241" i="2" s="1"/>
  <c r="F240" i="2" s="1"/>
  <c r="F239" i="2" s="1"/>
  <c r="F221" i="2"/>
  <c r="F234" i="2"/>
  <c r="F233" i="2" s="1"/>
  <c r="F232" i="2" s="1"/>
  <c r="H303" i="26" l="1"/>
  <c r="J304" i="26"/>
  <c r="H242" i="2"/>
  <c r="J243" i="2"/>
  <c r="F220" i="2"/>
  <c r="F219" i="2" s="1"/>
  <c r="F218" i="2" s="1"/>
  <c r="F217" i="2" s="1"/>
  <c r="F216" i="2" s="1"/>
  <c r="F18" i="2"/>
  <c r="F17" i="2" s="1"/>
  <c r="F16" i="2" s="1"/>
  <c r="F15" i="2" s="1"/>
  <c r="F110" i="2"/>
  <c r="F91" i="2"/>
  <c r="F90" i="2" s="1"/>
  <c r="F52" i="2" s="1"/>
  <c r="F196" i="2"/>
  <c r="F195" i="2" s="1"/>
  <c r="F194" i="2" s="1"/>
  <c r="F160" i="2" s="1"/>
  <c r="H302" i="26" l="1"/>
  <c r="J303" i="26"/>
  <c r="H241" i="2"/>
  <c r="J242" i="2"/>
  <c r="F7" i="2"/>
  <c r="F251" i="2" s="1"/>
  <c r="H301" i="26" l="1"/>
  <c r="J302" i="26"/>
  <c r="H240" i="2"/>
  <c r="J241" i="2"/>
  <c r="H300" i="26" l="1"/>
  <c r="J301" i="26"/>
  <c r="H239" i="2"/>
  <c r="J240" i="2"/>
  <c r="H299" i="26" l="1"/>
  <c r="J300" i="26"/>
  <c r="H251" i="2"/>
  <c r="J251" i="2" s="1"/>
  <c r="J239" i="2"/>
  <c r="H318" i="26" l="1"/>
  <c r="J318" i="26" s="1"/>
  <c r="J299" i="26"/>
</calcChain>
</file>

<file path=xl/sharedStrings.xml><?xml version="1.0" encoding="utf-8"?>
<sst xmlns="http://schemas.openxmlformats.org/spreadsheetml/2006/main" count="1726" uniqueCount="300">
  <si>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</si>
  <si>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</si>
  <si>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</si>
  <si>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</si>
  <si>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</si>
  <si>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</si>
  <si>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</si>
  <si>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</si>
  <si>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</si>
  <si>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</si>
  <si>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</si>
  <si>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</si>
  <si>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</si>
  <si>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</si>
  <si>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</si>
  <si>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</si>
  <si>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</si>
  <si>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</si>
  <si>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</si>
  <si>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</si>
  <si>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</si>
  <si>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</si>
  <si>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</si>
  <si>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</si>
  <si>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</si>
  <si>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</si>
  <si>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</si>
  <si>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</si>
  <si>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</si>
  <si>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</si>
  <si>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</si>
  <si>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</si>
  <si>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</si>
  <si>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</si>
  <si>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</si>
  <si>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</si>
  <si>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</si>
  <si>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</si>
  <si>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</si>
  <si>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</si>
  <si>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</si>
  <si>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</si>
  <si>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</si>
  <si>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</si>
  <si>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</si>
  <si>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</si>
  <si>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</si>
  <si>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</si>
  <si>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</si>
  <si>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</si>
  <si>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</si>
  <si>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</si>
  <si>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</si>
  <si>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</si>
  <si>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</si>
  <si>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</si>
  <si>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</si>
  <si>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</si>
  <si>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</si>
  <si>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</si>
  <si>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</si>
  <si>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</si>
  <si>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</si>
  <si>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</si>
  <si>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</si>
  <si>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</si>
  <si>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</si>
  <si>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</si>
  <si>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</si>
  <si>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</si>
  <si>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</si>
  <si>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</si>
  <si>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</si>
  <si>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</si>
  <si>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</si>
  <si>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</si>
  <si>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</si>
  <si>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</si>
  <si>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</si>
  <si>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</si>
  <si>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</si>
  <si>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</si>
  <si>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</si>
  <si>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</si>
  <si>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</si>
  <si>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</si>
  <si>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</si>
  <si>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</si>
  <si>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</si>
  <si>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</si>
  <si>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</si>
  <si>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</si>
  <si>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</si>
  <si>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</si>
  <si>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</si>
  <si>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</si>
  <si>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</si>
  <si>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</si>
  <si>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</si>
  <si>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</si>
  <si>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</si>
  <si>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</si>
  <si>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</si>
  <si>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Муниципальная программа "Обеспечение экологической безопасности сельского поселения Светлый на 2014-2020 годы"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</si>
  <si>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</si>
  <si>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</si>
  <si>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</si>
  <si>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</si>
  <si>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</si>
  <si>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</si>
  <si>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</si>
  <si>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</si>
  <si>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</si>
  <si>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</si>
  <si>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</si>
  <si>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</si>
  <si>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</si>
  <si>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</si>
  <si>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</si>
  <si>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</si>
  <si>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</si>
  <si>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</si>
  <si>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</si>
  <si>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</si>
  <si>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</si>
  <si>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</si>
  <si>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</si>
  <si>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</si>
  <si>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</si>
  <si>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</si>
  <si>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</si>
  <si>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</si>
  <si>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</si>
  <si>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</si>
  <si>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</si>
  <si>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</si>
  <si>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</si>
  <si>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</si>
  <si>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</si>
  <si>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</si>
  <si>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</si>
  <si>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</si>
  <si>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</si>
  <si>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</si>
  <si>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Основное мероприятие Организация пропаганды и обучение населения в области пожарной безопасности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</si>
  <si>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</si>
  <si>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</si>
  <si>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</si>
  <si>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</si>
  <si>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</si>
  <si>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</si>
  <si>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</si>
  <si>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</si>
  <si>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</si>
  <si>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</si>
  <si>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</si>
  <si>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</si>
  <si>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</si>
  <si>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</si>
  <si>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</si>
  <si>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</si>
  <si>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</si>
  <si>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</si>
  <si>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</si>
  <si>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</si>
  <si>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</si>
  <si>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</si>
  <si>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</si>
  <si>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</si>
  <si>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</si>
  <si>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</si>
  <si>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</si>
  <si>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</si>
  <si>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10108D9300</t>
  </si>
  <si>
    <t>Закупка товаров, работ и услуг для обеспечения государственных (муниципальных) нужд</t>
  </si>
  <si>
    <t>тысруб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</si>
  <si>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</si>
  <si>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</si>
  <si>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</si>
  <si>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</si>
  <si>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</si>
  <si>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</si>
  <si>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</si>
  <si>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</si>
  <si>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</si>
  <si>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</si>
  <si>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</si>
  <si>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</si>
  <si>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</si>
  <si>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</si>
  <si>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</si>
  <si>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</si>
  <si>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</si>
  <si>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</si>
  <si>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</si>
  <si>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</si>
  <si>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</si>
  <si>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</si>
  <si>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</si>
  <si>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</si>
  <si>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</si>
  <si>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</si>
  <si>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</si>
  <si>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</si>
  <si>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</si>
  <si>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</si>
  <si>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</si>
  <si>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500</t>
  </si>
  <si>
    <t>600</t>
  </si>
  <si>
    <t>01</t>
  </si>
  <si>
    <t>0410100588</t>
  </si>
  <si>
    <t>0410100589</t>
  </si>
  <si>
    <t>1110199990</t>
  </si>
  <si>
    <t>5000100000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</si>
  <si>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</si>
  <si>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1810102080</t>
  </si>
  <si>
    <t>Глава местной администрации (исполнительно-распорядительного органа муниципального образования)</t>
  </si>
  <si>
    <t>2400400000</t>
  </si>
  <si>
    <t>2400499990</t>
  </si>
  <si>
    <t>Основное мероприятие "Мероприятия по обеспечению территории сельского поселения Светлый уличным освещением"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</si>
  <si>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</si>
  <si>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</si>
  <si>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650 114 02053 10 0000 410</t>
  </si>
  <si>
    <t>Уточнение</t>
  </si>
  <si>
    <t>Уточненный план</t>
  </si>
  <si>
    <t>000 114 00000 00 0000 000</t>
  </si>
  <si>
    <t>ДОХОДЫ ОТ ПРОДАЖИ МАТЕРИАЛЬНЫХ И НЕМАТЕРИАЛЬНЫХ АКТИВОВ</t>
  </si>
  <si>
    <t xml:space="preserve">Утвержденно решением Совета депутатов сельского поселения Светлый                               от 25.03.2016 № 136 </t>
  </si>
  <si>
    <t>Утвержденно решением Совета депутатов сельского поселения Светлый                               от 29.12.201 № 136</t>
  </si>
  <si>
    <t>Мероприятия по организации отдыха и оздоровления детей</t>
  </si>
  <si>
    <t>0210120010</t>
  </si>
  <si>
    <t>111</t>
  </si>
  <si>
    <t>119</t>
  </si>
  <si>
    <t>244</t>
  </si>
  <si>
    <t>Утвержденно решением Совета депутатов сельского поселения Светлый                               от 25.03.2016 № 136</t>
  </si>
  <si>
    <t>итого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</si>
  <si>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</si>
  <si>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09102S2190</t>
  </si>
  <si>
    <t>10103S2300</t>
  </si>
  <si>
    <t>Расходы местного бюджета на софинансирование субсидии  для создания условий для деятельности народных дружин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</si>
  <si>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</si>
  <si>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02101S85060</t>
  </si>
  <si>
    <t>03101S2070</t>
  </si>
  <si>
    <t>Расходы местного бюджета на софинансироавние 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</si>
  <si>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0910299990</t>
  </si>
  <si>
    <t>243</t>
  </si>
  <si>
    <t>02101S5060</t>
  </si>
  <si>
    <t>Уплата иных платежей</t>
  </si>
  <si>
    <t>853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</si>
  <si>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</si>
  <si>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</si>
  <si>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</si>
  <si>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</si>
  <si>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</si>
  <si>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Муниципальная программа  "Доступная среда в сельском поселении Светлый на 2016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</si>
  <si>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2016-2020 годах"</t>
  </si>
  <si>
    <t>Муниципальная программа «Управление муниципальным имуществом в сельском поселении Светлый на 2016-2018 годы»</t>
  </si>
  <si>
    <t>Муниципальная программа "Обеспечение прав и законных интересов населения в сельском поселении Светлый в отдельных сферах жизнедеятельности в 2016-2020 годах"</t>
  </si>
  <si>
    <t>Муниципальная программа «Информационное общество сельского поселения Светлый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</si>
  <si>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</si>
  <si>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Муниципальная программа "Социальная поддержка жителей в сельском поселении Светлый на 2016 – 2018 годы"</t>
  </si>
  <si>
    <t>Муниципальная программа "Благоустройство территории сельского поселения Светлый на 2016-2018 годы"</t>
  </si>
  <si>
    <t>Муниципальная программа "Развитие культуры и туризма в сельском поселении Светлый на 2016-2018 годы"</t>
  </si>
  <si>
    <t>Муниципальная программа "Развитие физической культуры, спорта и молодежной политики в Березовском районе на 2016-2018 годы"</t>
  </si>
  <si>
    <t>Муниципальная программа "Социальная поддержка жителей сельского поселения Светлый на 2016 – 2018 годы"</t>
  </si>
  <si>
    <t>Муниципальная программа "Развитие физической культуры, спорта и молодежной политики в сельском поселении Светлый на 2016-2018 годы"</t>
  </si>
  <si>
    <t>Муниципальная программа "Обеспечение экологической безопасности сельского поселения Светлый на 2016-2020 годы"</t>
  </si>
  <si>
    <t>Муниципальная программа "Совершенствование муниципального управления сельского поселения Светлый на 2016 -2018 годы"</t>
  </si>
  <si>
    <t>Общеэкономические вопросы</t>
  </si>
  <si>
    <t>122</t>
  </si>
  <si>
    <t xml:space="preserve">Утвержденно решением Совета депутатов сельского поселения Светлый                               от 29.12.2015 № 128  </t>
  </si>
  <si>
    <t>% исполнения</t>
  </si>
  <si>
    <t>Отклонение от плана в абсолютном выражении</t>
  </si>
  <si>
    <t>000 116 00000 00 0000 000</t>
  </si>
  <si>
    <t>ШТРАФЫ, САНКЦИИ, ВОЗМЕЩЕНИЕ УЩЕРБА</t>
  </si>
  <si>
    <t>650 116 90000 00 0000 000</t>
  </si>
  <si>
    <t>Прочие поступления от денежных взысканий (штрафов) и иных сумм в возмещение ущерба</t>
  </si>
  <si>
    <t>650 116 90050 10 0000 140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</si>
  <si>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</si>
  <si>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тыс.руб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</si>
  <si>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</si>
  <si>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</si>
  <si>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</si>
  <si>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</si>
  <si>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</si>
  <si>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</si>
  <si>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</si>
  <si>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</si>
  <si>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</si>
  <si>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</si>
  <si>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</si>
  <si>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</si>
  <si>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Исполнено за I полугодие</t>
  </si>
  <si>
    <t xml:space="preserve">Исполнение бюджета сельского поселения Светлый за  I полугодие 2016 года по источникам внутреннего финансирования дефицита </t>
  </si>
  <si>
    <t>Исполнено за  I полугодие</t>
  </si>
  <si>
    <t xml:space="preserve"> Исполнение доходов бюджета сельского поселения Светлый за 1 полугодие 2016 года</t>
  </si>
  <si>
    <t>Исполнение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за 1 полугодие 2016 год</t>
  </si>
  <si>
    <t>Исполнение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за 1 полугодие 2016 год</t>
  </si>
  <si>
    <t>Исполнение бюджетных ассигнований по разделам, подразделам классификации расходов бюджета сельского поселения Светлый за 1 полугодие 2016 год</t>
  </si>
  <si>
    <t>Ведомственная структура расходов бюджета сельского поселения Светлый исполнение за 1 полугодие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</si>
</sst>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0000_ ;[Red]\-#,##0.000000\ "/>
    <numFmt numFmtId="173" formatCode="0.0000"/>
    <numFmt numFmtId="174" formatCode="#,##0.0000"/>
    <numFmt numFmtId="175" formatCode="#,##0.0;[Red]\-#,##0.0;0.0"/>
    <numFmt numFmtId="176" formatCode="0.0"/>
    <numFmt numFmtId="177" formatCode="#,##0.00;[Red]\-#,##0.00;0.00"/>
    <numFmt numFmtId="178" formatCode="#,##0.000;[Red]\-#,##0.000;0.000"/>
    <numFmt numFmtId="179" formatCode="#,##0;[Red]\-#,##0;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43">
    <xf numFmtId="0" fontId="0" fillId="0" borderId="0" xfId="0"/>
    <xf numFmtId="168" fontId="3" fillId="2" borderId="6" xfId="2" applyNumberFormat="1" applyFont="1" applyFill="1" applyBorder="1" applyAlignment="1" applyProtection="1">
      <alignment wrapText="1"/>
      <protection hidden="1"/>
    </xf>
    <xf numFmtId="165" fontId="3" fillId="2" borderId="8" xfId="2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8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horizontal="center" wrapText="1"/>
      <protection hidden="1"/>
    </xf>
    <xf numFmtId="167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7" fontId="3" fillId="0" borderId="3" xfId="2" applyNumberFormat="1" applyFont="1" applyFill="1" applyBorder="1" applyAlignment="1" applyProtection="1">
      <alignment horizontal="center" vertical="center"/>
      <protection hidden="1"/>
    </xf>
    <xf numFmtId="170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5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70" fontId="3" fillId="0" borderId="2" xfId="2" applyNumberFormat="1" applyFont="1" applyFill="1" applyBorder="1" applyAlignment="1" applyProtection="1">
      <alignment horizontal="center" vertical="center"/>
      <protection hidden="1"/>
    </xf>
    <xf numFmtId="167" fontId="3" fillId="0" borderId="2" xfId="2" applyNumberFormat="1" applyFont="1" applyFill="1" applyBorder="1" applyAlignment="1" applyProtection="1">
      <alignment horizontal="center" vertical="center"/>
      <protection hidden="1"/>
    </xf>
    <xf numFmtId="167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70" fontId="5" fillId="0" borderId="3" xfId="2" applyNumberFormat="1" applyFont="1" applyFill="1" applyBorder="1" applyAlignment="1" applyProtection="1">
      <alignment horizontal="center" vertical="center"/>
      <protection hidden="1"/>
    </xf>
    <xf numFmtId="166" fontId="3" fillId="2" borderId="3" xfId="2" applyNumberFormat="1" applyFont="1" applyFill="1" applyBorder="1" applyAlignment="1" applyProtection="1">
      <alignment horizontal="center"/>
      <protection hidden="1"/>
    </xf>
    <xf numFmtId="165" fontId="3" fillId="0" borderId="6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>
      <alignment horizontal="center" vertical="center"/>
    </xf>
    <xf numFmtId="175" fontId="3" fillId="0" borderId="2" xfId="2" applyNumberFormat="1" applyFont="1" applyFill="1" applyBorder="1" applyAlignment="1" applyProtection="1">
      <alignment horizontal="center" vertical="center"/>
      <protection hidden="1"/>
    </xf>
    <xf numFmtId="175" fontId="3" fillId="0" borderId="2" xfId="1" applyNumberFormat="1" applyFont="1" applyFill="1" applyBorder="1" applyAlignment="1" applyProtection="1">
      <alignment horizontal="center" wrapText="1"/>
      <protection hidden="1"/>
    </xf>
    <xf numFmtId="175" fontId="6" fillId="0" borderId="2" xfId="0" applyNumberFormat="1" applyFont="1" applyFill="1" applyBorder="1" applyAlignment="1">
      <alignment horizontal="center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69" fontId="3" fillId="0" borderId="3" xfId="2" applyNumberFormat="1" applyFont="1" applyFill="1" applyBorder="1" applyAlignment="1" applyProtection="1">
      <alignment horizontal="center" vertical="center"/>
      <protection hidden="1"/>
    </xf>
    <xf numFmtId="168" fontId="3" fillId="0" borderId="3" xfId="1" applyNumberFormat="1" applyFont="1" applyFill="1" applyBorder="1" applyAlignment="1" applyProtection="1">
      <alignment wrapText="1"/>
      <protection hidden="1"/>
    </xf>
    <xf numFmtId="0" fontId="3" fillId="0" borderId="2" xfId="2" applyNumberFormat="1" applyFont="1" applyFill="1" applyBorder="1" applyAlignment="1" applyProtection="1">
      <alignment horizontal="center" vertical="center" wrapText="1"/>
      <protection hidden="1"/>
    </xf>
    <xf numFmtId="175" fontId="3" fillId="0" borderId="2" xfId="9" applyNumberFormat="1" applyFont="1" applyFill="1" applyBorder="1" applyAlignment="1" applyProtection="1">
      <alignment horizontal="center" vertical="center"/>
      <protection hidden="1"/>
    </xf>
    <xf numFmtId="177" fontId="3" fillId="0" borderId="2" xfId="2" applyNumberFormat="1" applyFont="1" applyFill="1" applyBorder="1" applyAlignment="1" applyProtection="1">
      <alignment horizontal="center"/>
      <protection hidden="1"/>
    </xf>
    <xf numFmtId="17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/>
    </xf>
    <xf numFmtId="175" fontId="6" fillId="0" borderId="2" xfId="0" applyNumberFormat="1" applyFont="1" applyFill="1" applyBorder="1" applyAlignment="1">
      <alignment horizontal="center" vertical="center"/>
    </xf>
    <xf numFmtId="168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71" fontId="6" fillId="0" borderId="2" xfId="0" applyNumberFormat="1" applyFont="1" applyFill="1" applyBorder="1" applyAlignment="1">
      <alignment horizontal="center" vertical="center"/>
    </xf>
    <xf numFmtId="175" fontId="3" fillId="2" borderId="3" xfId="2" applyNumberFormat="1" applyFont="1" applyFill="1" applyBorder="1" applyAlignment="1" applyProtection="1">
      <alignment horizontal="center"/>
      <protection hidden="1"/>
    </xf>
    <xf numFmtId="0" fontId="6" fillId="0" borderId="3" xfId="0" applyFont="1" applyBorder="1" applyAlignment="1">
      <alignment horizontal="center" vertical="center"/>
    </xf>
    <xf numFmtId="175" fontId="3" fillId="2" borderId="2" xfId="2" applyNumberFormat="1" applyFont="1" applyFill="1" applyBorder="1" applyAlignment="1" applyProtection="1">
      <alignment horizontal="center"/>
      <protection hidden="1"/>
    </xf>
    <xf numFmtId="0" fontId="6" fillId="0" borderId="2" xfId="0" applyFont="1" applyFill="1" applyBorder="1"/>
    <xf numFmtId="49" fontId="3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/>
    <xf numFmtId="175" fontId="3" fillId="0" borderId="2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175" fontId="3" fillId="0" borderId="2" xfId="0" applyNumberFormat="1" applyFont="1" applyFill="1" applyBorder="1" applyAlignment="1">
      <alignment horizontal="center" vertical="center"/>
    </xf>
    <xf numFmtId="175" fontId="3" fillId="0" borderId="2" xfId="2" applyNumberFormat="1" applyFont="1" applyFill="1" applyBorder="1" applyAlignment="1" applyProtection="1">
      <alignment horizontal="center"/>
      <protection hidden="1"/>
    </xf>
    <xf numFmtId="171" fontId="3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/>
    <xf numFmtId="17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left"/>
      <protection hidden="1"/>
    </xf>
    <xf numFmtId="0" fontId="3" fillId="0" borderId="4" xfId="2" applyNumberFormat="1" applyFont="1" applyFill="1" applyBorder="1" applyAlignment="1" applyProtection="1">
      <alignment horizontal="center"/>
      <protection hidden="1"/>
    </xf>
    <xf numFmtId="49" fontId="3" fillId="0" borderId="4" xfId="2" applyNumberFormat="1" applyFont="1" applyFill="1" applyBorder="1" applyAlignment="1" applyProtection="1">
      <alignment horizontal="center"/>
      <protection hidden="1"/>
    </xf>
    <xf numFmtId="0" fontId="3" fillId="0" borderId="4" xfId="2" applyNumberFormat="1" applyFont="1" applyFill="1" applyBorder="1" applyAlignment="1" applyProtection="1">
      <protection hidden="1"/>
    </xf>
    <xf numFmtId="43" fontId="6" fillId="0" borderId="0" xfId="9" applyFont="1" applyFill="1" applyAlignment="1">
      <alignment horizontal="center"/>
    </xf>
    <xf numFmtId="0" fontId="6" fillId="0" borderId="0" xfId="0" applyFont="1"/>
    <xf numFmtId="174" fontId="6" fillId="0" borderId="0" xfId="0" applyNumberFormat="1" applyFont="1"/>
    <xf numFmtId="173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9" fontId="3" fillId="0" borderId="4" xfId="2" applyNumberFormat="1" applyFont="1" applyFill="1" applyBorder="1" applyAlignment="1" applyProtection="1">
      <alignment vertical="center"/>
      <protection hidden="1"/>
    </xf>
    <xf numFmtId="43" fontId="3" fillId="0" borderId="0" xfId="9" applyFont="1" applyFill="1"/>
    <xf numFmtId="172" fontId="3" fillId="0" borderId="0" xfId="0" applyNumberFormat="1" applyFont="1" applyFill="1"/>
    <xf numFmtId="168" fontId="3" fillId="0" borderId="9" xfId="2" applyNumberFormat="1" applyFont="1" applyFill="1" applyBorder="1" applyAlignment="1" applyProtection="1">
      <alignment horizontal="left" vertical="center" wrapText="1"/>
      <protection hidden="1"/>
    </xf>
    <xf numFmtId="170" fontId="3" fillId="0" borderId="10" xfId="2" applyNumberFormat="1" applyFont="1" applyFill="1" applyBorder="1" applyAlignment="1" applyProtection="1">
      <alignment horizontal="center" vertical="center"/>
      <protection hidden="1"/>
    </xf>
    <xf numFmtId="49" fontId="3" fillId="0" borderId="10" xfId="2" applyNumberFormat="1" applyFont="1" applyFill="1" applyBorder="1" applyAlignment="1" applyProtection="1">
      <alignment horizontal="center" vertical="center"/>
      <protection hidden="1"/>
    </xf>
    <xf numFmtId="169" fontId="3" fillId="0" borderId="10" xfId="2" applyNumberFormat="1" applyFont="1" applyFill="1" applyBorder="1" applyAlignment="1" applyProtection="1">
      <alignment horizontal="center" vertical="center"/>
      <protection hidden="1"/>
    </xf>
    <xf numFmtId="175" fontId="3" fillId="0" borderId="11" xfId="2" applyNumberFormat="1" applyFont="1" applyFill="1" applyBorder="1" applyAlignment="1" applyProtection="1">
      <alignment horizontal="center" vertical="center"/>
      <protection hidden="1"/>
    </xf>
    <xf numFmtId="0" fontId="3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175" fontId="3" fillId="2" borderId="1" xfId="2" applyNumberFormat="1" applyFont="1" applyFill="1" applyBorder="1" applyAlignment="1" applyProtection="1">
      <alignment horizontal="center"/>
      <protection hidden="1"/>
    </xf>
    <xf numFmtId="0" fontId="3" fillId="2" borderId="2" xfId="2" applyNumberFormat="1" applyFont="1" applyFill="1" applyBorder="1" applyAlignment="1" applyProtection="1">
      <alignment horizontal="center" vertical="center"/>
      <protection hidden="1"/>
    </xf>
    <xf numFmtId="168" fontId="3" fillId="2" borderId="2" xfId="2" applyNumberFormat="1" applyFont="1" applyFill="1" applyBorder="1" applyAlignment="1" applyProtection="1">
      <alignment wrapText="1"/>
      <protection hidden="1"/>
    </xf>
    <xf numFmtId="166" fontId="3" fillId="2" borderId="2" xfId="2" applyNumberFormat="1" applyFont="1" applyFill="1" applyBorder="1" applyAlignment="1" applyProtection="1">
      <alignment horizontal="center"/>
      <protection hidden="1"/>
    </xf>
    <xf numFmtId="165" fontId="3" fillId="2" borderId="2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2" applyNumberFormat="1" applyFont="1" applyFill="1" applyBorder="1" applyAlignment="1" applyProtection="1">
      <alignment horizontal="left"/>
      <protection hidden="1"/>
    </xf>
    <xf numFmtId="0" fontId="3" fillId="0" borderId="2" xfId="2" applyNumberFormat="1" applyFont="1" applyFill="1" applyBorder="1" applyAlignment="1" applyProtection="1">
      <alignment horizontal="center"/>
      <protection hidden="1"/>
    </xf>
    <xf numFmtId="49" fontId="3" fillId="0" borderId="2" xfId="2" applyNumberFormat="1" applyFont="1" applyFill="1" applyBorder="1" applyAlignment="1" applyProtection="1">
      <alignment horizontal="center"/>
      <protection hidden="1"/>
    </xf>
    <xf numFmtId="168" fontId="3" fillId="0" borderId="2" xfId="2" applyNumberFormat="1" applyFont="1" applyFill="1" applyBorder="1" applyAlignment="1" applyProtection="1">
      <alignment horizontal="left" vertical="center" wrapText="1"/>
      <protection hidden="1"/>
    </xf>
    <xf numFmtId="0" fontId="3" fillId="2" borderId="7" xfId="2" applyNumberFormat="1" applyFont="1" applyFill="1" applyBorder="1" applyAlignment="1" applyProtection="1">
      <protection hidden="1"/>
    </xf>
    <xf numFmtId="0" fontId="3" fillId="2" borderId="4" xfId="2" applyNumberFormat="1" applyFont="1" applyFill="1" applyBorder="1" applyAlignment="1" applyProtection="1">
      <protection hidden="1"/>
    </xf>
    <xf numFmtId="0" fontId="3" fillId="2" borderId="5" xfId="2" applyNumberFormat="1" applyFont="1" applyFill="1" applyBorder="1" applyAlignment="1" applyProtection="1">
      <protection hidden="1"/>
    </xf>
    <xf numFmtId="49" fontId="3" fillId="0" borderId="12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75" fontId="6" fillId="0" borderId="3" xfId="0" applyNumberFormat="1" applyFont="1" applyBorder="1" applyAlignment="1">
      <alignment horizontal="center" vertical="center"/>
    </xf>
    <xf numFmtId="171" fontId="6" fillId="0" borderId="3" xfId="0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/>
    </xf>
    <xf numFmtId="178" fontId="3" fillId="0" borderId="2" xfId="2" applyNumberFormat="1" applyFont="1" applyFill="1" applyBorder="1" applyAlignment="1" applyProtection="1">
      <alignment horizontal="center" vertical="center"/>
      <protection hidden="1"/>
    </xf>
    <xf numFmtId="178" fontId="3" fillId="0" borderId="2" xfId="9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2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6" fillId="0" borderId="2" xfId="0" applyNumberFormat="1" applyFont="1" applyBorder="1" applyAlignment="1">
      <alignment horizontal="center" vertical="center"/>
    </xf>
    <xf numFmtId="179" fontId="3" fillId="0" borderId="11" xfId="2" applyNumberFormat="1" applyFont="1" applyFill="1" applyBorder="1" applyAlignment="1" applyProtection="1">
      <alignment horizontal="center" vertical="center"/>
      <protection hidden="1"/>
    </xf>
    <xf numFmtId="179" fontId="3" fillId="0" borderId="2" xfId="2" applyNumberFormat="1" applyFont="1" applyFill="1" applyBorder="1" applyAlignment="1" applyProtection="1">
      <alignment horizontal="center" vertical="center"/>
      <protection hidden="1"/>
    </xf>
    <xf numFmtId="179" fontId="3" fillId="0" borderId="2" xfId="2" applyNumberFormat="1" applyFont="1" applyFill="1" applyBorder="1" applyAlignment="1" applyProtection="1">
      <alignment horizontal="center"/>
      <protection hidden="1"/>
    </xf>
    <xf numFmtId="179" fontId="3" fillId="2" borderId="3" xfId="2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1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0"/>
  <sheetViews>
    <sheetView workbookViewId="0">
      <selection activeCell="F1" sqref="F1:H1"/>
    </sheetView>
  </sheetViews>
  <sheetFormatPr defaultRowHeight="11.25" x14ac:dyDescent="0.2"/>
  <cols>
    <col min="1" max="1" width="20.85546875" style="69" customWidth="1"/>
    <col min="2" max="2" width="44.5703125" style="69" customWidth="1"/>
    <col min="3" max="3" width="20.42578125" style="69" hidden="1" customWidth="1"/>
    <col min="4" max="4" width="10.140625" style="69" hidden="1" customWidth="1"/>
    <col min="5" max="5" width="13.42578125" style="69" customWidth="1"/>
    <col min="6" max="6" width="9.140625" style="69"/>
    <col min="7" max="7" width="10.140625" style="69" customWidth="1"/>
    <col min="8" max="8" width="10.5703125" style="69" customWidth="1"/>
    <col min="9" max="16384" width="9.140625" style="69"/>
  </cols>
  <sheetData>
    <row r="1" spans="1:8" ht="74.25" customHeight="1" x14ac:dyDescent="0.2">
      <c r="D1" s="120"/>
      <c r="E1" s="120"/>
      <c r="F1" s="135"/>
      <c r="G1" s="135"/>
      <c r="H1" s="135"/>
    </row>
    <row r="2" spans="1:8" ht="25.5" customHeight="1" x14ac:dyDescent="0.2">
      <c r="A2" s="134" t="s">
        <v>295</v>
      </c>
      <c r="B2" s="134"/>
      <c r="C2" s="134"/>
      <c r="D2" s="134"/>
      <c r="E2" s="134"/>
      <c r="F2" s="134"/>
      <c r="G2" s="134"/>
      <c r="H2" s="134"/>
    </row>
    <row r="3" spans="1:8" x14ac:dyDescent="0.2">
      <c r="A3" s="136"/>
      <c r="B3" s="136"/>
      <c r="C3" s="136"/>
      <c r="D3" s="112"/>
      <c r="E3" s="112"/>
    </row>
    <row r="4" spans="1:8" ht="54" customHeight="1" x14ac:dyDescent="0.2">
      <c r="A4" s="88" t="s">
        <v>0</v>
      </c>
      <c r="B4" s="12" t="s">
        <v>1</v>
      </c>
      <c r="C4" s="53" t="s">
        <v>270</v>
      </c>
      <c r="D4" s="53" t="s">
        <v>223</v>
      </c>
      <c r="E4" s="53" t="s">
        <v>224</v>
      </c>
      <c r="F4" s="113" t="s">
        <v>294</v>
      </c>
      <c r="G4" s="53" t="s">
        <v>271</v>
      </c>
      <c r="H4" s="53" t="s">
        <v>272</v>
      </c>
    </row>
    <row r="5" spans="1:8" ht="17.25" customHeight="1" x14ac:dyDescent="0.2">
      <c r="A5" s="12" t="s">
        <v>2</v>
      </c>
      <c r="B5" s="88" t="s">
        <v>3</v>
      </c>
      <c r="C5" s="22">
        <f>C6+C9+C14+C16+C20+C22</f>
        <v>18711</v>
      </c>
      <c r="D5" s="22">
        <f t="shared" ref="D5:H5" si="0">D6+D9+D14+D16+D20+D22</f>
        <v>1401.1</v>
      </c>
      <c r="E5" s="22">
        <f t="shared" si="0"/>
        <v>20112.099999999999</v>
      </c>
      <c r="F5" s="22">
        <f t="shared" si="0"/>
        <v>11952.340530000001</v>
      </c>
      <c r="G5" s="121">
        <f>F5/E5*100</f>
        <v>59.428605317197125</v>
      </c>
      <c r="H5" s="22">
        <f t="shared" si="0"/>
        <v>-8159.75947</v>
      </c>
    </row>
    <row r="6" spans="1:8" ht="61.5" customHeight="1" x14ac:dyDescent="0.2">
      <c r="A6" s="12" t="s">
        <v>4</v>
      </c>
      <c r="B6" s="13" t="s">
        <v>5</v>
      </c>
      <c r="C6" s="22">
        <f>C7</f>
        <v>15525</v>
      </c>
      <c r="D6" s="22">
        <f t="shared" ref="D6:H7" si="1">D7</f>
        <v>0</v>
      </c>
      <c r="E6" s="22">
        <f>E7</f>
        <v>15525</v>
      </c>
      <c r="F6" s="22">
        <f>F7</f>
        <v>10459.917200000002</v>
      </c>
      <c r="G6" s="121">
        <f t="shared" ref="G6:G33" si="2">F6/E6*100</f>
        <v>67.374667954911445</v>
      </c>
      <c r="H6" s="22">
        <f>H7</f>
        <v>-5065.0827999999983</v>
      </c>
    </row>
    <row r="7" spans="1:8" ht="18.75" customHeight="1" x14ac:dyDescent="0.2">
      <c r="A7" s="12" t="s">
        <v>6</v>
      </c>
      <c r="B7" s="13" t="s">
        <v>7</v>
      </c>
      <c r="C7" s="22">
        <f>C8</f>
        <v>15525</v>
      </c>
      <c r="D7" s="22">
        <f t="shared" si="1"/>
        <v>0</v>
      </c>
      <c r="E7" s="22">
        <f t="shared" si="1"/>
        <v>15525</v>
      </c>
      <c r="F7" s="22">
        <f t="shared" si="1"/>
        <v>10459.917200000002</v>
      </c>
      <c r="G7" s="121">
        <f t="shared" si="2"/>
        <v>67.374667954911445</v>
      </c>
      <c r="H7" s="22">
        <f t="shared" si="1"/>
        <v>-5065.0827999999983</v>
      </c>
    </row>
    <row r="8" spans="1:8" ht="38.25" customHeight="1" x14ac:dyDescent="0.2">
      <c r="A8" s="12" t="s">
        <v>8</v>
      </c>
      <c r="B8" s="13" t="s">
        <v>9</v>
      </c>
      <c r="C8" s="22">
        <v>15525</v>
      </c>
      <c r="D8" s="28"/>
      <c r="E8" s="29">
        <f>C8+D8</f>
        <v>15525</v>
      </c>
      <c r="F8" s="29">
        <f>(10459180.23+736.97)/1000</f>
        <v>10459.917200000002</v>
      </c>
      <c r="G8" s="121">
        <f t="shared" si="2"/>
        <v>67.374667954911445</v>
      </c>
      <c r="H8" s="29">
        <f>F8-E8</f>
        <v>-5065.0827999999983</v>
      </c>
    </row>
    <row r="9" spans="1:8" ht="23.45" customHeight="1" x14ac:dyDescent="0.2">
      <c r="A9" s="12" t="s">
        <v>10</v>
      </c>
      <c r="B9" s="13" t="s">
        <v>11</v>
      </c>
      <c r="C9" s="22">
        <f>C10+C11</f>
        <v>261</v>
      </c>
      <c r="D9" s="22">
        <f t="shared" ref="D9:H9" si="3">D10+D11</f>
        <v>0</v>
      </c>
      <c r="E9" s="22">
        <f>E10+E11</f>
        <v>261</v>
      </c>
      <c r="F9" s="22">
        <f t="shared" si="3"/>
        <v>33.55639</v>
      </c>
      <c r="G9" s="121">
        <f t="shared" si="2"/>
        <v>12.856854406130269</v>
      </c>
      <c r="H9" s="22">
        <f t="shared" si="3"/>
        <v>-227.44361000000001</v>
      </c>
    </row>
    <row r="10" spans="1:8" ht="61.5" customHeight="1" x14ac:dyDescent="0.2">
      <c r="A10" s="12" t="s">
        <v>12</v>
      </c>
      <c r="B10" s="13" t="s">
        <v>97</v>
      </c>
      <c r="C10" s="22">
        <v>108</v>
      </c>
      <c r="D10" s="28"/>
      <c r="E10" s="29">
        <f>C10+D10</f>
        <v>108</v>
      </c>
      <c r="F10" s="29">
        <f>(1963.45)/1000</f>
        <v>1.9634500000000001</v>
      </c>
      <c r="G10" s="121">
        <f t="shared" si="2"/>
        <v>1.8180092592592594</v>
      </c>
      <c r="H10" s="29">
        <f>F10-E10</f>
        <v>-106.03655000000001</v>
      </c>
    </row>
    <row r="11" spans="1:8" ht="63" customHeight="1" x14ac:dyDescent="0.2">
      <c r="A11" s="12" t="s">
        <v>13</v>
      </c>
      <c r="B11" s="13" t="s">
        <v>14</v>
      </c>
      <c r="C11" s="22">
        <f>C13+C12</f>
        <v>153</v>
      </c>
      <c r="D11" s="22">
        <f t="shared" ref="D11:H11" si="4">D13+D12</f>
        <v>0</v>
      </c>
      <c r="E11" s="22">
        <f t="shared" si="4"/>
        <v>153</v>
      </c>
      <c r="F11" s="22">
        <f t="shared" si="4"/>
        <v>31.592939999999999</v>
      </c>
      <c r="G11" s="121">
        <f t="shared" si="2"/>
        <v>20.648980392156862</v>
      </c>
      <c r="H11" s="22">
        <f t="shared" si="4"/>
        <v>-121.40706</v>
      </c>
    </row>
    <row r="12" spans="1:8" ht="26.25" customHeight="1" x14ac:dyDescent="0.2">
      <c r="A12" s="12" t="s">
        <v>169</v>
      </c>
      <c r="B12" s="13" t="s">
        <v>170</v>
      </c>
      <c r="C12" s="22">
        <v>143</v>
      </c>
      <c r="D12" s="28"/>
      <c r="E12" s="29">
        <f>C12+D12</f>
        <v>143</v>
      </c>
      <c r="F12" s="29">
        <f>(31471)/1000</f>
        <v>31.471</v>
      </c>
      <c r="G12" s="121">
        <f t="shared" si="2"/>
        <v>22.007692307692309</v>
      </c>
      <c r="H12" s="29">
        <f>F12-E12</f>
        <v>-111.529</v>
      </c>
    </row>
    <row r="13" spans="1:8" ht="66.75" customHeight="1" x14ac:dyDescent="0.2">
      <c r="A13" s="12" t="s">
        <v>172</v>
      </c>
      <c r="B13" s="13" t="s">
        <v>171</v>
      </c>
      <c r="C13" s="22">
        <v>10</v>
      </c>
      <c r="D13" s="28"/>
      <c r="E13" s="29">
        <f>C13+D13</f>
        <v>10</v>
      </c>
      <c r="F13" s="29">
        <f>(121.94)/1000</f>
        <v>0.12193999999999999</v>
      </c>
      <c r="G13" s="121">
        <f t="shared" si="2"/>
        <v>1.2194</v>
      </c>
      <c r="H13" s="29">
        <f>F13-E13</f>
        <v>-9.8780599999999996</v>
      </c>
    </row>
    <row r="14" spans="1:8" ht="45" customHeight="1" x14ac:dyDescent="0.2">
      <c r="A14" s="12" t="s">
        <v>15</v>
      </c>
      <c r="B14" s="13" t="s">
        <v>16</v>
      </c>
      <c r="C14" s="22">
        <f>C15</f>
        <v>100</v>
      </c>
      <c r="D14" s="22">
        <f t="shared" ref="D14:H14" si="5">D15</f>
        <v>0</v>
      </c>
      <c r="E14" s="22">
        <f t="shared" si="5"/>
        <v>100</v>
      </c>
      <c r="F14" s="22">
        <f t="shared" si="5"/>
        <v>54.777629999999995</v>
      </c>
      <c r="G14" s="121">
        <f t="shared" si="2"/>
        <v>54.777630000000002</v>
      </c>
      <c r="H14" s="22">
        <f t="shared" si="5"/>
        <v>-45.222370000000005</v>
      </c>
    </row>
    <row r="15" spans="1:8" ht="47.25" customHeight="1" x14ac:dyDescent="0.2">
      <c r="A15" s="12" t="s">
        <v>17</v>
      </c>
      <c r="B15" s="13" t="s">
        <v>18</v>
      </c>
      <c r="C15" s="22">
        <v>100</v>
      </c>
      <c r="D15" s="28"/>
      <c r="E15" s="29">
        <f>C15+D15</f>
        <v>100</v>
      </c>
      <c r="F15" s="29">
        <f>54777.63/1000</f>
        <v>54.777629999999995</v>
      </c>
      <c r="G15" s="121">
        <f t="shared" si="2"/>
        <v>54.777630000000002</v>
      </c>
      <c r="H15" s="29">
        <f>F15-E15</f>
        <v>-45.222370000000005</v>
      </c>
    </row>
    <row r="16" spans="1:8" ht="58.5" customHeight="1" x14ac:dyDescent="0.2">
      <c r="A16" s="12" t="s">
        <v>19</v>
      </c>
      <c r="B16" s="13" t="s">
        <v>93</v>
      </c>
      <c r="C16" s="22">
        <f>C17+C18+C19</f>
        <v>2825</v>
      </c>
      <c r="D16" s="22">
        <f>D17+D18+D19</f>
        <v>1227.0999999999999</v>
      </c>
      <c r="E16" s="22">
        <f>E17+E18+E19</f>
        <v>4052.1</v>
      </c>
      <c r="F16" s="22">
        <f>F17+F18+F19</f>
        <v>1282.6895499999998</v>
      </c>
      <c r="G16" s="121">
        <f t="shared" si="2"/>
        <v>31.654933244490508</v>
      </c>
      <c r="H16" s="22">
        <f>H17+H18+H19</f>
        <v>-2769.4104500000003</v>
      </c>
    </row>
    <row r="17" spans="1:8" ht="75" customHeight="1" x14ac:dyDescent="0.2">
      <c r="A17" s="12" t="s">
        <v>20</v>
      </c>
      <c r="B17" s="13" t="s">
        <v>98</v>
      </c>
      <c r="C17" s="22">
        <v>525</v>
      </c>
      <c r="D17" s="28"/>
      <c r="E17" s="29">
        <f>C17+D17</f>
        <v>525</v>
      </c>
      <c r="F17" s="29"/>
      <c r="G17" s="121">
        <f t="shared" si="2"/>
        <v>0</v>
      </c>
      <c r="H17" s="29">
        <f>F17-E17</f>
        <v>-525</v>
      </c>
    </row>
    <row r="18" spans="1:8" ht="38.25" customHeight="1" x14ac:dyDescent="0.2">
      <c r="A18" s="12" t="s">
        <v>21</v>
      </c>
      <c r="B18" s="13" t="s">
        <v>22</v>
      </c>
      <c r="C18" s="22">
        <v>2105.4</v>
      </c>
      <c r="D18" s="28">
        <v>1227.0999999999999</v>
      </c>
      <c r="E18" s="29">
        <f t="shared" ref="E18:E21" si="6">C18+D18</f>
        <v>3332.5</v>
      </c>
      <c r="F18" s="29">
        <f>1212135.49/1000</f>
        <v>1212.1354899999999</v>
      </c>
      <c r="G18" s="121">
        <f t="shared" si="2"/>
        <v>36.373157989497372</v>
      </c>
      <c r="H18" s="29">
        <f>F18-E18</f>
        <v>-2120.3645100000003</v>
      </c>
    </row>
    <row r="19" spans="1:8" ht="75" customHeight="1" x14ac:dyDescent="0.2">
      <c r="A19" s="12" t="s">
        <v>104</v>
      </c>
      <c r="B19" s="13" t="s">
        <v>105</v>
      </c>
      <c r="C19" s="22">
        <f>118.5+76.1</f>
        <v>194.6</v>
      </c>
      <c r="D19" s="28"/>
      <c r="E19" s="29">
        <f t="shared" si="6"/>
        <v>194.6</v>
      </c>
      <c r="F19" s="29">
        <f>70554.06/1000</f>
        <v>70.554059999999993</v>
      </c>
      <c r="G19" s="121">
        <f t="shared" si="2"/>
        <v>36.255940390544708</v>
      </c>
      <c r="H19" s="29">
        <f>F19-E19</f>
        <v>-124.04594</v>
      </c>
    </row>
    <row r="20" spans="1:8" ht="30.75" customHeight="1" x14ac:dyDescent="0.2">
      <c r="A20" s="12" t="s">
        <v>225</v>
      </c>
      <c r="B20" s="13" t="s">
        <v>226</v>
      </c>
      <c r="C20" s="22">
        <f>C21</f>
        <v>0</v>
      </c>
      <c r="D20" s="22">
        <f t="shared" ref="D20:H20" si="7">D21</f>
        <v>174</v>
      </c>
      <c r="E20" s="22">
        <f t="shared" si="7"/>
        <v>174</v>
      </c>
      <c r="F20" s="22">
        <f t="shared" si="7"/>
        <v>104.4729</v>
      </c>
      <c r="G20" s="121">
        <f t="shared" si="2"/>
        <v>60.041896551724136</v>
      </c>
      <c r="H20" s="22">
        <f t="shared" si="7"/>
        <v>-69.527100000000004</v>
      </c>
    </row>
    <row r="21" spans="1:8" ht="44.25" customHeight="1" x14ac:dyDescent="0.2">
      <c r="A21" s="12" t="s">
        <v>222</v>
      </c>
      <c r="B21" s="13" t="s">
        <v>214</v>
      </c>
      <c r="C21" s="22">
        <v>0</v>
      </c>
      <c r="D21" s="30">
        <v>174</v>
      </c>
      <c r="E21" s="29">
        <f t="shared" si="6"/>
        <v>174</v>
      </c>
      <c r="F21" s="29">
        <f>104472.9/1000</f>
        <v>104.4729</v>
      </c>
      <c r="G21" s="121">
        <f t="shared" si="2"/>
        <v>60.041896551724136</v>
      </c>
      <c r="H21" s="29">
        <f>F21-E21</f>
        <v>-69.527100000000004</v>
      </c>
    </row>
    <row r="22" spans="1:8" ht="39.75" customHeight="1" x14ac:dyDescent="0.2">
      <c r="A22" s="12" t="s">
        <v>273</v>
      </c>
      <c r="B22" s="114" t="s">
        <v>274</v>
      </c>
      <c r="C22" s="115">
        <f t="shared" ref="C22:F23" si="8">C23</f>
        <v>0</v>
      </c>
      <c r="D22" s="115">
        <f t="shared" si="8"/>
        <v>0</v>
      </c>
      <c r="E22" s="115">
        <f t="shared" si="8"/>
        <v>0</v>
      </c>
      <c r="F22" s="115">
        <f t="shared" si="8"/>
        <v>16.926860000000001</v>
      </c>
      <c r="G22" s="121">
        <v>100</v>
      </c>
      <c r="H22" s="29">
        <f t="shared" ref="H22:H24" si="9">F22-E22</f>
        <v>16.926860000000001</v>
      </c>
    </row>
    <row r="23" spans="1:8" ht="39.75" customHeight="1" x14ac:dyDescent="0.2">
      <c r="A23" s="12" t="s">
        <v>275</v>
      </c>
      <c r="B23" s="116" t="s">
        <v>276</v>
      </c>
      <c r="C23" s="22">
        <f t="shared" si="8"/>
        <v>0</v>
      </c>
      <c r="D23" s="22">
        <f t="shared" si="8"/>
        <v>0</v>
      </c>
      <c r="E23" s="22">
        <f t="shared" si="8"/>
        <v>0</v>
      </c>
      <c r="F23" s="22">
        <f t="shared" si="8"/>
        <v>16.926860000000001</v>
      </c>
      <c r="G23" s="121">
        <v>100</v>
      </c>
      <c r="H23" s="29">
        <f t="shared" si="9"/>
        <v>16.926860000000001</v>
      </c>
    </row>
    <row r="24" spans="1:8" ht="44.25" customHeight="1" x14ac:dyDescent="0.2">
      <c r="A24" s="12" t="s">
        <v>277</v>
      </c>
      <c r="B24" s="13" t="s">
        <v>278</v>
      </c>
      <c r="C24" s="117">
        <v>0</v>
      </c>
      <c r="D24" s="118">
        <v>0</v>
      </c>
      <c r="E24" s="119">
        <f>C24</f>
        <v>0</v>
      </c>
      <c r="F24" s="22">
        <f>16926.86/1000</f>
        <v>16.926860000000001</v>
      </c>
      <c r="G24" s="121">
        <v>100</v>
      </c>
      <c r="H24" s="29">
        <f t="shared" si="9"/>
        <v>16.926860000000001</v>
      </c>
    </row>
    <row r="25" spans="1:8" ht="54" customHeight="1" x14ac:dyDescent="0.2">
      <c r="A25" s="12" t="s">
        <v>23</v>
      </c>
      <c r="B25" s="13" t="s">
        <v>94</v>
      </c>
      <c r="C25" s="22">
        <f>C26+C28+C31</f>
        <v>7121.1</v>
      </c>
      <c r="D25" s="22">
        <f t="shared" ref="D25:H25" si="10">D26+D28+D31</f>
        <v>-1202.3</v>
      </c>
      <c r="E25" s="22">
        <f t="shared" si="10"/>
        <v>5918.7999999999993</v>
      </c>
      <c r="F25" s="22">
        <f t="shared" si="10"/>
        <v>1608.4</v>
      </c>
      <c r="G25" s="121">
        <f t="shared" si="2"/>
        <v>27.174427248766648</v>
      </c>
      <c r="H25" s="22">
        <f t="shared" si="10"/>
        <v>-4310.3999999999996</v>
      </c>
    </row>
    <row r="26" spans="1:8" ht="23.25" customHeight="1" x14ac:dyDescent="0.2">
      <c r="A26" s="12" t="s">
        <v>89</v>
      </c>
      <c r="B26" s="13" t="s">
        <v>95</v>
      </c>
      <c r="C26" s="22">
        <f>C27</f>
        <v>3113.6</v>
      </c>
      <c r="D26" s="22">
        <f t="shared" ref="D26:H26" si="11">D27</f>
        <v>0</v>
      </c>
      <c r="E26" s="22">
        <f t="shared" si="11"/>
        <v>3113.6</v>
      </c>
      <c r="F26" s="22">
        <f t="shared" si="11"/>
        <v>1367.9</v>
      </c>
      <c r="G26" s="121">
        <f t="shared" si="2"/>
        <v>43.933067831449129</v>
      </c>
      <c r="H26" s="22">
        <f t="shared" si="11"/>
        <v>-1745.6999999999998</v>
      </c>
    </row>
    <row r="27" spans="1:8" ht="54" customHeight="1" x14ac:dyDescent="0.2">
      <c r="A27" s="12" t="s">
        <v>24</v>
      </c>
      <c r="B27" s="13" t="s">
        <v>99</v>
      </c>
      <c r="C27" s="22">
        <v>3113.6</v>
      </c>
      <c r="D27" s="28"/>
      <c r="E27" s="29">
        <f t="shared" ref="E27:E30" si="12">C27+D27</f>
        <v>3113.6</v>
      </c>
      <c r="F27" s="29">
        <f>1367900/1000</f>
        <v>1367.9</v>
      </c>
      <c r="G27" s="121">
        <f t="shared" si="2"/>
        <v>43.933067831449129</v>
      </c>
      <c r="H27" s="29">
        <f>F27-E27</f>
        <v>-1745.6999999999998</v>
      </c>
    </row>
    <row r="28" spans="1:8" ht="18.75" customHeight="1" x14ac:dyDescent="0.2">
      <c r="A28" s="12" t="s">
        <v>90</v>
      </c>
      <c r="B28" s="13" t="s">
        <v>96</v>
      </c>
      <c r="C28" s="22">
        <f>C29+C30</f>
        <v>204</v>
      </c>
      <c r="D28" s="22">
        <f t="shared" ref="D28:H28" si="13">D29+D30</f>
        <v>0</v>
      </c>
      <c r="E28" s="22">
        <f t="shared" si="13"/>
        <v>204</v>
      </c>
      <c r="F28" s="22">
        <f t="shared" si="13"/>
        <v>120</v>
      </c>
      <c r="G28" s="121">
        <f t="shared" si="2"/>
        <v>58.82352941176471</v>
      </c>
      <c r="H28" s="22">
        <f t="shared" si="13"/>
        <v>-84</v>
      </c>
    </row>
    <row r="29" spans="1:8" ht="33.75" x14ac:dyDescent="0.2">
      <c r="A29" s="12" t="s">
        <v>25</v>
      </c>
      <c r="B29" s="13" t="s">
        <v>100</v>
      </c>
      <c r="C29" s="22">
        <v>40</v>
      </c>
      <c r="D29" s="28"/>
      <c r="E29" s="29">
        <f t="shared" si="12"/>
        <v>40</v>
      </c>
      <c r="F29" s="29">
        <f>20000/1000</f>
        <v>20</v>
      </c>
      <c r="G29" s="121">
        <f t="shared" si="2"/>
        <v>50</v>
      </c>
      <c r="H29" s="29">
        <f>F29-E29</f>
        <v>-20</v>
      </c>
    </row>
    <row r="30" spans="1:8" ht="33.75" x14ac:dyDescent="0.2">
      <c r="A30" s="12" t="s">
        <v>26</v>
      </c>
      <c r="B30" s="13" t="s">
        <v>101</v>
      </c>
      <c r="C30" s="22">
        <v>164</v>
      </c>
      <c r="D30" s="28"/>
      <c r="E30" s="29">
        <f t="shared" si="12"/>
        <v>164</v>
      </c>
      <c r="F30" s="29">
        <f>100000/1000</f>
        <v>100</v>
      </c>
      <c r="G30" s="121">
        <f t="shared" si="2"/>
        <v>60.975609756097562</v>
      </c>
      <c r="H30" s="29">
        <f>F30-E30</f>
        <v>-64</v>
      </c>
    </row>
    <row r="31" spans="1:8" x14ac:dyDescent="0.2">
      <c r="A31" s="12" t="s">
        <v>91</v>
      </c>
      <c r="B31" s="13" t="s">
        <v>65</v>
      </c>
      <c r="C31" s="22">
        <f>C32</f>
        <v>3803.5</v>
      </c>
      <c r="D31" s="22">
        <f t="shared" ref="D31:H31" si="14">D32</f>
        <v>-1202.3</v>
      </c>
      <c r="E31" s="22">
        <f t="shared" si="14"/>
        <v>2601.1999999999998</v>
      </c>
      <c r="F31" s="22">
        <f t="shared" si="14"/>
        <v>120.5</v>
      </c>
      <c r="G31" s="121">
        <f t="shared" si="2"/>
        <v>4.6324773181608494</v>
      </c>
      <c r="H31" s="22">
        <f t="shared" si="14"/>
        <v>-2480.6999999999998</v>
      </c>
    </row>
    <row r="32" spans="1:8" ht="22.5" x14ac:dyDescent="0.2">
      <c r="A32" s="12" t="s">
        <v>92</v>
      </c>
      <c r="B32" s="13" t="s">
        <v>102</v>
      </c>
      <c r="C32" s="22">
        <f>3500+23.3+180.2+100</f>
        <v>3803.5</v>
      </c>
      <c r="D32" s="28">
        <v>-1202.3</v>
      </c>
      <c r="E32" s="29">
        <f>C32+D32</f>
        <v>2601.1999999999998</v>
      </c>
      <c r="F32" s="29">
        <f>120500/1000</f>
        <v>120.5</v>
      </c>
      <c r="G32" s="121">
        <f t="shared" si="2"/>
        <v>4.6324773181608494</v>
      </c>
      <c r="H32" s="29">
        <f>F32-E32</f>
        <v>-2480.6999999999998</v>
      </c>
    </row>
    <row r="33" spans="1:8" x14ac:dyDescent="0.2">
      <c r="A33" s="12"/>
      <c r="B33" s="13" t="s">
        <v>27</v>
      </c>
      <c r="C33" s="22">
        <f>C5+C25</f>
        <v>25832.1</v>
      </c>
      <c r="D33" s="22">
        <f>D5+D25</f>
        <v>198.79999999999995</v>
      </c>
      <c r="E33" s="22">
        <f>E5+E25</f>
        <v>26030.899999999998</v>
      </c>
      <c r="F33" s="22">
        <f>F5+F25</f>
        <v>13560.740530000001</v>
      </c>
      <c r="G33" s="121">
        <f t="shared" si="2"/>
        <v>52.094781701746776</v>
      </c>
      <c r="H33" s="22">
        <f>H5+H25</f>
        <v>-12470.159469999999</v>
      </c>
    </row>
    <row r="35" spans="1:8" x14ac:dyDescent="0.2">
      <c r="B35" s="70"/>
    </row>
    <row r="38" spans="1:8" x14ac:dyDescent="0.2">
      <c r="B38" s="71"/>
    </row>
    <row r="40" spans="1:8" x14ac:dyDescent="0.2">
      <c r="B40" s="70"/>
    </row>
  </sheetData>
  <mergeCells count="3">
    <mergeCell ref="A2:H2"/>
    <mergeCell ref="F1:H1"/>
    <mergeCell ref="A3:C3"/>
  </mergeCells>
  <pageMargins left="0" right="0" top="0" bottom="0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55"/>
  <sheetViews>
    <sheetView zoomScaleNormal="100" workbookViewId="0">
      <selection activeCell="I1" sqref="I1:K1"/>
    </sheetView>
  </sheetViews>
  <sheetFormatPr defaultRowHeight="11.25" x14ac:dyDescent="0.2"/>
  <cols>
    <col min="1" max="1" width="55.140625" style="56" customWidth="1"/>
    <col min="2" max="2" width="5.42578125" style="55" customWidth="1"/>
    <col min="3" max="3" width="5.28515625" style="55" customWidth="1"/>
    <col min="4" max="4" width="12.5703125" style="61" customWidth="1"/>
    <col min="5" max="5" width="7.140625" style="57" customWidth="1"/>
    <col min="6" max="6" width="17.28515625" style="55" hidden="1" customWidth="1"/>
    <col min="7" max="7" width="10.28515625" style="62" hidden="1" customWidth="1"/>
    <col min="8" max="8" width="14.7109375" style="62" customWidth="1"/>
    <col min="9" max="9" width="9.140625" style="55"/>
    <col min="10" max="10" width="9.140625" style="57"/>
    <col min="11" max="11" width="9.140625" style="55"/>
    <col min="12" max="16384" width="9.140625" style="57"/>
  </cols>
  <sheetData>
    <row r="1" spans="1:11" ht="57" customHeight="1" x14ac:dyDescent="0.2">
      <c r="G1" s="137"/>
      <c r="H1" s="137"/>
      <c r="I1" s="135"/>
      <c r="J1" s="135"/>
      <c r="K1" s="135"/>
    </row>
    <row r="2" spans="1:11" ht="44.25" customHeight="1" x14ac:dyDescent="0.2">
      <c r="F2" s="63"/>
      <c r="G2" s="137"/>
      <c r="H2" s="137"/>
    </row>
    <row r="3" spans="1:11" ht="39.75" customHeight="1" x14ac:dyDescent="0.2">
      <c r="A3" s="138" t="s">
        <v>296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1" ht="21" customHeight="1" x14ac:dyDescent="0.2"/>
    <row r="5" spans="1:11" x14ac:dyDescent="0.2">
      <c r="G5" s="55"/>
      <c r="H5" s="55"/>
      <c r="J5" s="55"/>
      <c r="K5" s="55" t="s">
        <v>279</v>
      </c>
    </row>
    <row r="6" spans="1:11" ht="81" customHeight="1" x14ac:dyDescent="0.2">
      <c r="A6" s="87" t="s">
        <v>28</v>
      </c>
      <c r="B6" s="87" t="s">
        <v>29</v>
      </c>
      <c r="C6" s="87" t="s">
        <v>30</v>
      </c>
      <c r="D6" s="11" t="s">
        <v>31</v>
      </c>
      <c r="E6" s="87" t="s">
        <v>32</v>
      </c>
      <c r="F6" s="53" t="s">
        <v>227</v>
      </c>
      <c r="G6" s="53" t="s">
        <v>223</v>
      </c>
      <c r="H6" s="53" t="s">
        <v>224</v>
      </c>
      <c r="I6" s="113" t="s">
        <v>292</v>
      </c>
      <c r="J6" s="53" t="s">
        <v>271</v>
      </c>
      <c r="K6" s="53" t="s">
        <v>272</v>
      </c>
    </row>
    <row r="7" spans="1:11" ht="46.5" customHeight="1" x14ac:dyDescent="0.2">
      <c r="A7" s="82" t="s">
        <v>34</v>
      </c>
      <c r="B7" s="83">
        <v>1</v>
      </c>
      <c r="C7" s="83">
        <v>0</v>
      </c>
      <c r="D7" s="84" t="s">
        <v>66</v>
      </c>
      <c r="E7" s="85" t="s">
        <v>66</v>
      </c>
      <c r="F7" s="86" t="e">
        <f>F8+F15+F38+F45+F52</f>
        <v>#REF!</v>
      </c>
      <c r="G7" s="86" t="e">
        <f>G8+G15+G38+G45+G52</f>
        <v>#REF!</v>
      </c>
      <c r="H7" s="86">
        <f>H8+H15+H38+H45+H52</f>
        <v>16111.1</v>
      </c>
      <c r="I7" s="86">
        <f t="shared" ref="I7:K7" si="0">I8+I15+I38+I45+I52</f>
        <v>7441.0439999999999</v>
      </c>
      <c r="J7" s="122">
        <f>I7/H7*100</f>
        <v>46.185822197118753</v>
      </c>
      <c r="K7" s="86">
        <f t="shared" si="0"/>
        <v>8670.0560000000005</v>
      </c>
    </row>
    <row r="8" spans="1:11" ht="22.5" customHeight="1" x14ac:dyDescent="0.2">
      <c r="A8" s="4" t="s">
        <v>35</v>
      </c>
      <c r="B8" s="10">
        <v>1</v>
      </c>
      <c r="C8" s="10">
        <v>2</v>
      </c>
      <c r="D8" s="26" t="s">
        <v>66</v>
      </c>
      <c r="E8" s="31" t="s">
        <v>66</v>
      </c>
      <c r="F8" s="23">
        <f t="shared" ref="F8:K10" si="1">F9</f>
        <v>1635.7</v>
      </c>
      <c r="G8" s="23">
        <f t="shared" si="1"/>
        <v>0</v>
      </c>
      <c r="H8" s="23">
        <f t="shared" si="1"/>
        <v>1635.7</v>
      </c>
      <c r="I8" s="108">
        <f t="shared" si="1"/>
        <v>835.3</v>
      </c>
      <c r="J8" s="122">
        <f t="shared" ref="J8:J68" si="2">I8/H8*100</f>
        <v>51.066821544292964</v>
      </c>
      <c r="K8" s="23">
        <f t="shared" si="1"/>
        <v>800.40000000000009</v>
      </c>
    </row>
    <row r="9" spans="1:11" ht="36.75" customHeight="1" x14ac:dyDescent="0.2">
      <c r="A9" s="8" t="s">
        <v>267</v>
      </c>
      <c r="B9" s="10">
        <v>1</v>
      </c>
      <c r="C9" s="10">
        <v>2</v>
      </c>
      <c r="D9" s="26">
        <v>1800000000</v>
      </c>
      <c r="E9" s="31" t="s">
        <v>66</v>
      </c>
      <c r="F9" s="23">
        <f t="shared" si="1"/>
        <v>1635.7</v>
      </c>
      <c r="G9" s="23">
        <f t="shared" si="1"/>
        <v>0</v>
      </c>
      <c r="H9" s="23">
        <f t="shared" si="1"/>
        <v>1635.7</v>
      </c>
      <c r="I9" s="23">
        <f t="shared" si="1"/>
        <v>835.3</v>
      </c>
      <c r="J9" s="122">
        <f t="shared" si="2"/>
        <v>51.066821544292964</v>
      </c>
      <c r="K9" s="23">
        <f t="shared" si="1"/>
        <v>800.40000000000009</v>
      </c>
    </row>
    <row r="10" spans="1:11" ht="24.75" customHeight="1" x14ac:dyDescent="0.2">
      <c r="A10" s="8" t="s">
        <v>161</v>
      </c>
      <c r="B10" s="10">
        <v>1</v>
      </c>
      <c r="C10" s="10">
        <v>2</v>
      </c>
      <c r="D10" s="26">
        <v>1810000000</v>
      </c>
      <c r="E10" s="31" t="s">
        <v>66</v>
      </c>
      <c r="F10" s="23">
        <f t="shared" si="1"/>
        <v>1635.7</v>
      </c>
      <c r="G10" s="23">
        <f t="shared" si="1"/>
        <v>0</v>
      </c>
      <c r="H10" s="23">
        <f t="shared" si="1"/>
        <v>1635.7</v>
      </c>
      <c r="I10" s="23">
        <f t="shared" si="1"/>
        <v>835.3</v>
      </c>
      <c r="J10" s="122">
        <f t="shared" si="2"/>
        <v>51.066821544292964</v>
      </c>
      <c r="K10" s="23">
        <f t="shared" si="1"/>
        <v>800.40000000000009</v>
      </c>
    </row>
    <row r="11" spans="1:11" ht="29.25" customHeight="1" x14ac:dyDescent="0.2">
      <c r="A11" s="8" t="s">
        <v>160</v>
      </c>
      <c r="B11" s="10">
        <v>1</v>
      </c>
      <c r="C11" s="10">
        <v>2</v>
      </c>
      <c r="D11" s="26">
        <v>1810100000</v>
      </c>
      <c r="E11" s="31"/>
      <c r="F11" s="23">
        <f>+F12</f>
        <v>1635.7</v>
      </c>
      <c r="G11" s="23">
        <f t="shared" ref="G11:K11" si="3">+G12</f>
        <v>0</v>
      </c>
      <c r="H11" s="23">
        <f t="shared" si="3"/>
        <v>1635.7</v>
      </c>
      <c r="I11" s="23">
        <f t="shared" si="3"/>
        <v>835.3</v>
      </c>
      <c r="J11" s="122">
        <f t="shared" si="2"/>
        <v>51.066821544292964</v>
      </c>
      <c r="K11" s="23">
        <f t="shared" si="3"/>
        <v>800.40000000000009</v>
      </c>
    </row>
    <row r="12" spans="1:11" ht="32.25" customHeight="1" x14ac:dyDescent="0.2">
      <c r="A12" s="8" t="s">
        <v>216</v>
      </c>
      <c r="B12" s="10">
        <v>1</v>
      </c>
      <c r="C12" s="10">
        <v>2</v>
      </c>
      <c r="D12" s="26" t="s">
        <v>215</v>
      </c>
      <c r="E12" s="31" t="s">
        <v>66</v>
      </c>
      <c r="F12" s="23">
        <f>F13</f>
        <v>1635.7</v>
      </c>
      <c r="G12" s="23">
        <f t="shared" ref="G12:K13" si="4">G13</f>
        <v>0</v>
      </c>
      <c r="H12" s="23">
        <f t="shared" si="4"/>
        <v>1635.7</v>
      </c>
      <c r="I12" s="23">
        <f t="shared" si="4"/>
        <v>835.3</v>
      </c>
      <c r="J12" s="122">
        <f t="shared" si="2"/>
        <v>51.066821544292964</v>
      </c>
      <c r="K12" s="23">
        <f t="shared" si="4"/>
        <v>800.40000000000009</v>
      </c>
    </row>
    <row r="13" spans="1:11" ht="18.75" customHeight="1" x14ac:dyDescent="0.2">
      <c r="A13" s="3" t="s">
        <v>70</v>
      </c>
      <c r="B13" s="10">
        <v>1</v>
      </c>
      <c r="C13" s="10">
        <v>2</v>
      </c>
      <c r="D13" s="26" t="s">
        <v>215</v>
      </c>
      <c r="E13" s="31" t="s">
        <v>71</v>
      </c>
      <c r="F13" s="23">
        <f>F14</f>
        <v>1635.7</v>
      </c>
      <c r="G13" s="23">
        <f t="shared" si="4"/>
        <v>0</v>
      </c>
      <c r="H13" s="23">
        <f t="shared" si="4"/>
        <v>1635.7</v>
      </c>
      <c r="I13" s="23">
        <f t="shared" si="4"/>
        <v>835.3</v>
      </c>
      <c r="J13" s="122">
        <f t="shared" si="2"/>
        <v>51.066821544292964</v>
      </c>
      <c r="K13" s="23">
        <f t="shared" si="4"/>
        <v>800.40000000000009</v>
      </c>
    </row>
    <row r="14" spans="1:11" ht="25.5" customHeight="1" x14ac:dyDescent="0.2">
      <c r="A14" s="3" t="s">
        <v>75</v>
      </c>
      <c r="B14" s="10">
        <v>1</v>
      </c>
      <c r="C14" s="10">
        <v>2</v>
      </c>
      <c r="D14" s="26" t="s">
        <v>215</v>
      </c>
      <c r="E14" s="31" t="s">
        <v>76</v>
      </c>
      <c r="F14" s="23">
        <v>1635.7</v>
      </c>
      <c r="G14" s="37"/>
      <c r="H14" s="38">
        <v>1635.7</v>
      </c>
      <c r="I14" s="103">
        <v>835.3</v>
      </c>
      <c r="J14" s="122">
        <f t="shared" si="2"/>
        <v>51.066821544292964</v>
      </c>
      <c r="K14" s="133">
        <f>H14-I14</f>
        <v>800.40000000000009</v>
      </c>
    </row>
    <row r="15" spans="1:11" ht="38.25" customHeight="1" x14ac:dyDescent="0.2">
      <c r="A15" s="3" t="s">
        <v>36</v>
      </c>
      <c r="B15" s="10">
        <v>1</v>
      </c>
      <c r="C15" s="10">
        <v>4</v>
      </c>
      <c r="D15" s="26"/>
      <c r="E15" s="31"/>
      <c r="F15" s="23">
        <f>F16</f>
        <v>9708.5</v>
      </c>
      <c r="G15" s="23">
        <f t="shared" ref="G15:K16" si="5">G16</f>
        <v>1</v>
      </c>
      <c r="H15" s="23">
        <f t="shared" si="5"/>
        <v>9709.5</v>
      </c>
      <c r="I15" s="23">
        <f t="shared" si="5"/>
        <v>5219.0329999999994</v>
      </c>
      <c r="J15" s="122">
        <f t="shared" si="2"/>
        <v>53.7518203821</v>
      </c>
      <c r="K15" s="23">
        <f t="shared" si="5"/>
        <v>4490.4670000000006</v>
      </c>
    </row>
    <row r="16" spans="1:11" ht="33.75" customHeight="1" x14ac:dyDescent="0.2">
      <c r="A16" s="8" t="s">
        <v>267</v>
      </c>
      <c r="B16" s="10">
        <v>1</v>
      </c>
      <c r="C16" s="10">
        <v>4</v>
      </c>
      <c r="D16" s="26">
        <v>1800000000</v>
      </c>
      <c r="E16" s="31" t="s">
        <v>66</v>
      </c>
      <c r="F16" s="23">
        <f>F17</f>
        <v>9708.5</v>
      </c>
      <c r="G16" s="23">
        <f t="shared" si="5"/>
        <v>1</v>
      </c>
      <c r="H16" s="23">
        <f t="shared" si="5"/>
        <v>9709.5</v>
      </c>
      <c r="I16" s="23">
        <f t="shared" si="5"/>
        <v>5219.0329999999994</v>
      </c>
      <c r="J16" s="122">
        <f t="shared" si="2"/>
        <v>53.7518203821</v>
      </c>
      <c r="K16" s="23">
        <f t="shared" si="5"/>
        <v>4490.4670000000006</v>
      </c>
    </row>
    <row r="17" spans="1:11" ht="22.5" customHeight="1" x14ac:dyDescent="0.2">
      <c r="A17" s="8" t="s">
        <v>161</v>
      </c>
      <c r="B17" s="10">
        <v>1</v>
      </c>
      <c r="C17" s="10">
        <v>4</v>
      </c>
      <c r="D17" s="26">
        <v>1810000000</v>
      </c>
      <c r="E17" s="31" t="s">
        <v>66</v>
      </c>
      <c r="F17" s="23">
        <f>F18+F32</f>
        <v>9708.5</v>
      </c>
      <c r="G17" s="23">
        <f t="shared" ref="G17:H17" si="6">G18+G32</f>
        <v>1</v>
      </c>
      <c r="H17" s="23">
        <f t="shared" si="6"/>
        <v>9709.5</v>
      </c>
      <c r="I17" s="23">
        <f t="shared" ref="I17:K17" si="7">I18+I32</f>
        <v>5219.0329999999994</v>
      </c>
      <c r="J17" s="122">
        <f t="shared" si="2"/>
        <v>53.7518203821</v>
      </c>
      <c r="K17" s="23">
        <f t="shared" si="7"/>
        <v>4490.4670000000006</v>
      </c>
    </row>
    <row r="18" spans="1:11" ht="33.75" customHeight="1" x14ac:dyDescent="0.2">
      <c r="A18" s="8" t="s">
        <v>162</v>
      </c>
      <c r="B18" s="10">
        <v>1</v>
      </c>
      <c r="C18" s="10">
        <v>4</v>
      </c>
      <c r="D18" s="26">
        <v>1810100000</v>
      </c>
      <c r="E18" s="31"/>
      <c r="F18" s="23">
        <f>F19+F29+F27</f>
        <v>9600</v>
      </c>
      <c r="G18" s="23">
        <f t="shared" ref="G18:H18" si="8">G19+G29+G27</f>
        <v>1</v>
      </c>
      <c r="H18" s="23">
        <f t="shared" si="8"/>
        <v>9601</v>
      </c>
      <c r="I18" s="23">
        <f t="shared" ref="I18:K18" si="9">I19+I29+I27</f>
        <v>5191.0329999999994</v>
      </c>
      <c r="J18" s="122">
        <f t="shared" si="2"/>
        <v>54.067628372044574</v>
      </c>
      <c r="K18" s="23">
        <f t="shared" si="9"/>
        <v>4409.9670000000006</v>
      </c>
    </row>
    <row r="19" spans="1:11" ht="11.25" customHeight="1" x14ac:dyDescent="0.2">
      <c r="A19" s="8" t="s">
        <v>56</v>
      </c>
      <c r="B19" s="10">
        <v>1</v>
      </c>
      <c r="C19" s="10">
        <v>4</v>
      </c>
      <c r="D19" s="26">
        <v>1810102040</v>
      </c>
      <c r="E19" s="31" t="s">
        <v>66</v>
      </c>
      <c r="F19" s="23">
        <f>F20+F22+F24</f>
        <v>9232.6</v>
      </c>
      <c r="G19" s="23">
        <f t="shared" ref="G19:H19" si="10">G20+G22+G24</f>
        <v>1</v>
      </c>
      <c r="H19" s="23">
        <f t="shared" si="10"/>
        <v>9233.6</v>
      </c>
      <c r="I19" s="23">
        <f t="shared" ref="I19:K19" si="11">I20+I22+I24</f>
        <v>5143.6309999999994</v>
      </c>
      <c r="J19" s="122">
        <f t="shared" si="2"/>
        <v>55.705586120256442</v>
      </c>
      <c r="K19" s="23">
        <f t="shared" si="11"/>
        <v>4089.9690000000005</v>
      </c>
    </row>
    <row r="20" spans="1:11" ht="45" customHeight="1" x14ac:dyDescent="0.2">
      <c r="A20" s="3" t="s">
        <v>70</v>
      </c>
      <c r="B20" s="10">
        <v>1</v>
      </c>
      <c r="C20" s="10">
        <v>4</v>
      </c>
      <c r="D20" s="26">
        <v>1810102040</v>
      </c>
      <c r="E20" s="31" t="s">
        <v>71</v>
      </c>
      <c r="F20" s="23">
        <f>F21</f>
        <v>8988.5</v>
      </c>
      <c r="G20" s="23">
        <f t="shared" ref="G20:K20" si="12">G21</f>
        <v>0</v>
      </c>
      <c r="H20" s="23">
        <f t="shared" si="12"/>
        <v>8988.5</v>
      </c>
      <c r="I20" s="23">
        <f t="shared" si="12"/>
        <v>5127.3999999999996</v>
      </c>
      <c r="J20" s="122">
        <f t="shared" si="2"/>
        <v>57.044000667519597</v>
      </c>
      <c r="K20" s="23">
        <f t="shared" si="12"/>
        <v>3861.1000000000004</v>
      </c>
    </row>
    <row r="21" spans="1:11" ht="22.5" x14ac:dyDescent="0.2">
      <c r="A21" s="3" t="s">
        <v>75</v>
      </c>
      <c r="B21" s="10">
        <v>1</v>
      </c>
      <c r="C21" s="10">
        <v>4</v>
      </c>
      <c r="D21" s="26">
        <v>1810102040</v>
      </c>
      <c r="E21" s="31" t="s">
        <v>76</v>
      </c>
      <c r="F21" s="23">
        <v>8988.5</v>
      </c>
      <c r="G21" s="37"/>
      <c r="H21" s="25">
        <v>8988.5</v>
      </c>
      <c r="I21" s="103">
        <v>5127.3999999999996</v>
      </c>
      <c r="J21" s="122">
        <f t="shared" si="2"/>
        <v>57.044000667519597</v>
      </c>
      <c r="K21" s="133">
        <f>H21-I21</f>
        <v>3861.1000000000004</v>
      </c>
    </row>
    <row r="22" spans="1:11" ht="22.5" customHeight="1" x14ac:dyDescent="0.2">
      <c r="A22" s="3" t="s">
        <v>174</v>
      </c>
      <c r="B22" s="10">
        <v>1</v>
      </c>
      <c r="C22" s="10">
        <v>4</v>
      </c>
      <c r="D22" s="26">
        <v>1810102040</v>
      </c>
      <c r="E22" s="31" t="s">
        <v>67</v>
      </c>
      <c r="F22" s="23">
        <f>F23</f>
        <v>237.1</v>
      </c>
      <c r="G22" s="23">
        <f t="shared" ref="G22:K22" si="13">G23</f>
        <v>0</v>
      </c>
      <c r="H22" s="23">
        <f t="shared" si="13"/>
        <v>237.1</v>
      </c>
      <c r="I22" s="23">
        <f t="shared" si="13"/>
        <v>13.744999999999999</v>
      </c>
      <c r="J22" s="122">
        <f t="shared" si="2"/>
        <v>5.7971320118093628</v>
      </c>
      <c r="K22" s="23">
        <f t="shared" si="13"/>
        <v>223.35499999999999</v>
      </c>
    </row>
    <row r="23" spans="1:11" ht="22.5" x14ac:dyDescent="0.2">
      <c r="A23" s="3" t="s">
        <v>68</v>
      </c>
      <c r="B23" s="10">
        <v>1</v>
      </c>
      <c r="C23" s="10">
        <v>4</v>
      </c>
      <c r="D23" s="26">
        <v>1810102040</v>
      </c>
      <c r="E23" s="31" t="s">
        <v>69</v>
      </c>
      <c r="F23" s="23">
        <v>237.1</v>
      </c>
      <c r="G23" s="37"/>
      <c r="H23" s="25">
        <v>237.1</v>
      </c>
      <c r="I23" s="103">
        <v>13.744999999999999</v>
      </c>
      <c r="J23" s="122">
        <f t="shared" si="2"/>
        <v>5.7971320118093628</v>
      </c>
      <c r="K23" s="133">
        <f>H23-I23</f>
        <v>223.35499999999999</v>
      </c>
    </row>
    <row r="24" spans="1:11" ht="11.25" customHeight="1" x14ac:dyDescent="0.2">
      <c r="A24" s="3" t="s">
        <v>77</v>
      </c>
      <c r="B24" s="10">
        <v>1</v>
      </c>
      <c r="C24" s="10">
        <v>4</v>
      </c>
      <c r="D24" s="26">
        <v>1810102040</v>
      </c>
      <c r="E24" s="31" t="s">
        <v>78</v>
      </c>
      <c r="F24" s="23">
        <f>F25</f>
        <v>7</v>
      </c>
      <c r="G24" s="23">
        <f t="shared" ref="G24:K24" si="14">G25</f>
        <v>1</v>
      </c>
      <c r="H24" s="23">
        <f t="shared" si="14"/>
        <v>8</v>
      </c>
      <c r="I24" s="23">
        <f t="shared" si="14"/>
        <v>2.4860000000000002</v>
      </c>
      <c r="J24" s="122">
        <f t="shared" si="2"/>
        <v>31.075000000000003</v>
      </c>
      <c r="K24" s="23">
        <f t="shared" si="14"/>
        <v>5.5139999999999993</v>
      </c>
    </row>
    <row r="25" spans="1:11" x14ac:dyDescent="0.2">
      <c r="A25" s="3" t="s">
        <v>79</v>
      </c>
      <c r="B25" s="10">
        <v>1</v>
      </c>
      <c r="C25" s="10">
        <v>4</v>
      </c>
      <c r="D25" s="26">
        <v>1810102040</v>
      </c>
      <c r="E25" s="31" t="s">
        <v>80</v>
      </c>
      <c r="F25" s="23">
        <v>7</v>
      </c>
      <c r="G25" s="52">
        <v>1</v>
      </c>
      <c r="H25" s="25">
        <v>8</v>
      </c>
      <c r="I25" s="103">
        <v>2.4860000000000002</v>
      </c>
      <c r="J25" s="122">
        <f t="shared" si="2"/>
        <v>31.075000000000003</v>
      </c>
      <c r="K25" s="133">
        <f>H25-I25</f>
        <v>5.5139999999999993</v>
      </c>
    </row>
    <row r="26" spans="1:11" ht="11.25" customHeight="1" x14ac:dyDescent="0.2">
      <c r="A26" s="5" t="s">
        <v>110</v>
      </c>
      <c r="B26" s="10">
        <v>1</v>
      </c>
      <c r="C26" s="10">
        <v>4</v>
      </c>
      <c r="D26" s="26">
        <v>1810102400</v>
      </c>
      <c r="E26" s="31"/>
      <c r="F26" s="23">
        <f>F27</f>
        <v>360</v>
      </c>
      <c r="G26" s="23">
        <f t="shared" ref="G26:K26" si="15">G27</f>
        <v>0</v>
      </c>
      <c r="H26" s="23">
        <f t="shared" si="15"/>
        <v>360</v>
      </c>
      <c r="I26" s="23">
        <f t="shared" si="15"/>
        <v>46.302</v>
      </c>
      <c r="J26" s="122">
        <f t="shared" si="2"/>
        <v>12.861666666666666</v>
      </c>
      <c r="K26" s="23">
        <f t="shared" si="15"/>
        <v>313.69799999999998</v>
      </c>
    </row>
    <row r="27" spans="1:11" ht="45" customHeight="1" x14ac:dyDescent="0.2">
      <c r="A27" s="3" t="s">
        <v>70</v>
      </c>
      <c r="B27" s="10">
        <v>1</v>
      </c>
      <c r="C27" s="10">
        <v>4</v>
      </c>
      <c r="D27" s="26">
        <v>1810102400</v>
      </c>
      <c r="E27" s="31">
        <v>100</v>
      </c>
      <c r="F27" s="23">
        <f>F28</f>
        <v>360</v>
      </c>
      <c r="G27" s="23">
        <f t="shared" ref="G27:K27" si="16">G28</f>
        <v>0</v>
      </c>
      <c r="H27" s="23">
        <f t="shared" si="16"/>
        <v>360</v>
      </c>
      <c r="I27" s="23">
        <f t="shared" si="16"/>
        <v>46.302</v>
      </c>
      <c r="J27" s="122">
        <f t="shared" si="2"/>
        <v>12.861666666666666</v>
      </c>
      <c r="K27" s="23">
        <f t="shared" si="16"/>
        <v>313.69799999999998</v>
      </c>
    </row>
    <row r="28" spans="1:11" ht="22.5" x14ac:dyDescent="0.2">
      <c r="A28" s="3" t="s">
        <v>75</v>
      </c>
      <c r="B28" s="10">
        <v>1</v>
      </c>
      <c r="C28" s="10">
        <v>4</v>
      </c>
      <c r="D28" s="26">
        <v>1810102400</v>
      </c>
      <c r="E28" s="31">
        <v>120</v>
      </c>
      <c r="F28" s="23">
        <v>360</v>
      </c>
      <c r="G28" s="37"/>
      <c r="H28" s="25">
        <v>360</v>
      </c>
      <c r="I28" s="103">
        <v>46.302</v>
      </c>
      <c r="J28" s="122">
        <f t="shared" si="2"/>
        <v>12.861666666666666</v>
      </c>
      <c r="K28" s="133">
        <f>H28-I28</f>
        <v>313.69799999999998</v>
      </c>
    </row>
    <row r="29" spans="1:11" ht="45" customHeight="1" x14ac:dyDescent="0.2">
      <c r="A29" s="3" t="s">
        <v>139</v>
      </c>
      <c r="B29" s="10">
        <v>1</v>
      </c>
      <c r="C29" s="10">
        <v>4</v>
      </c>
      <c r="D29" s="26">
        <v>1810189020</v>
      </c>
      <c r="E29" s="31"/>
      <c r="F29" s="23">
        <f>F30</f>
        <v>7.4</v>
      </c>
      <c r="G29" s="23">
        <f t="shared" ref="G29:K30" si="17">G30</f>
        <v>0</v>
      </c>
      <c r="H29" s="23">
        <f t="shared" si="17"/>
        <v>7.4</v>
      </c>
      <c r="I29" s="23">
        <f t="shared" si="17"/>
        <v>1.1000000000000001</v>
      </c>
      <c r="J29" s="122">
        <f t="shared" si="2"/>
        <v>14.864864864864865</v>
      </c>
      <c r="K29" s="23">
        <f t="shared" si="17"/>
        <v>6.3000000000000007</v>
      </c>
    </row>
    <row r="30" spans="1:11" ht="11.25" customHeight="1" x14ac:dyDescent="0.2">
      <c r="A30" s="3" t="s">
        <v>87</v>
      </c>
      <c r="B30" s="10">
        <v>1</v>
      </c>
      <c r="C30" s="10">
        <v>4</v>
      </c>
      <c r="D30" s="26">
        <v>1810189020</v>
      </c>
      <c r="E30" s="31">
        <v>500</v>
      </c>
      <c r="F30" s="23">
        <f>F31</f>
        <v>7.4</v>
      </c>
      <c r="G30" s="23">
        <f t="shared" si="17"/>
        <v>0</v>
      </c>
      <c r="H30" s="23">
        <f t="shared" si="17"/>
        <v>7.4</v>
      </c>
      <c r="I30" s="23">
        <f t="shared" si="17"/>
        <v>1.1000000000000001</v>
      </c>
      <c r="J30" s="122">
        <f t="shared" si="2"/>
        <v>14.864864864864865</v>
      </c>
      <c r="K30" s="23">
        <f t="shared" si="17"/>
        <v>6.3000000000000007</v>
      </c>
    </row>
    <row r="31" spans="1:11" ht="11.25" customHeight="1" x14ac:dyDescent="0.2">
      <c r="A31" s="3" t="s">
        <v>65</v>
      </c>
      <c r="B31" s="10">
        <v>1</v>
      </c>
      <c r="C31" s="10">
        <v>4</v>
      </c>
      <c r="D31" s="26">
        <v>1810189020</v>
      </c>
      <c r="E31" s="31">
        <v>540</v>
      </c>
      <c r="F31" s="23">
        <v>7.4</v>
      </c>
      <c r="G31" s="37"/>
      <c r="H31" s="25">
        <v>7.4</v>
      </c>
      <c r="I31" s="103">
        <v>1.1000000000000001</v>
      </c>
      <c r="J31" s="122">
        <f t="shared" si="2"/>
        <v>14.864864864864865</v>
      </c>
      <c r="K31" s="133">
        <f>H31-I31</f>
        <v>6.3000000000000007</v>
      </c>
    </row>
    <row r="32" spans="1:11" ht="22.5" customHeight="1" x14ac:dyDescent="0.2">
      <c r="A32" s="3" t="s">
        <v>149</v>
      </c>
      <c r="B32" s="10">
        <v>1</v>
      </c>
      <c r="C32" s="10">
        <v>4</v>
      </c>
      <c r="D32" s="26">
        <v>1810300000</v>
      </c>
      <c r="E32" s="31"/>
      <c r="F32" s="23">
        <f>F33</f>
        <v>108.5</v>
      </c>
      <c r="G32" s="23">
        <f t="shared" ref="G32:K32" si="18">G33</f>
        <v>0</v>
      </c>
      <c r="H32" s="23">
        <f t="shared" si="18"/>
        <v>108.5</v>
      </c>
      <c r="I32" s="23">
        <f t="shared" si="18"/>
        <v>28</v>
      </c>
      <c r="J32" s="122">
        <f t="shared" si="2"/>
        <v>25.806451612903224</v>
      </c>
      <c r="K32" s="23">
        <f t="shared" si="18"/>
        <v>80.5</v>
      </c>
    </row>
    <row r="33" spans="1:11" ht="11.25" customHeight="1" x14ac:dyDescent="0.2">
      <c r="A33" s="3" t="s">
        <v>110</v>
      </c>
      <c r="B33" s="10">
        <v>1</v>
      </c>
      <c r="C33" s="10">
        <v>4</v>
      </c>
      <c r="D33" s="26">
        <v>1810302400</v>
      </c>
      <c r="E33" s="31"/>
      <c r="F33" s="23">
        <f>F34+F36</f>
        <v>108.5</v>
      </c>
      <c r="G33" s="23">
        <f t="shared" ref="G33:H33" si="19">G34+G36</f>
        <v>0</v>
      </c>
      <c r="H33" s="23">
        <f t="shared" si="19"/>
        <v>108.5</v>
      </c>
      <c r="I33" s="23">
        <f t="shared" ref="I33:K33" si="20">I34+I36</f>
        <v>28</v>
      </c>
      <c r="J33" s="122">
        <f t="shared" si="2"/>
        <v>25.806451612903224</v>
      </c>
      <c r="K33" s="23">
        <f t="shared" si="20"/>
        <v>80.5</v>
      </c>
    </row>
    <row r="34" spans="1:11" ht="45" customHeight="1" x14ac:dyDescent="0.2">
      <c r="A34" s="3" t="s">
        <v>70</v>
      </c>
      <c r="B34" s="10">
        <v>1</v>
      </c>
      <c r="C34" s="10">
        <v>4</v>
      </c>
      <c r="D34" s="26">
        <v>1810302400</v>
      </c>
      <c r="E34" s="31" t="s">
        <v>71</v>
      </c>
      <c r="F34" s="23">
        <f>F35</f>
        <v>70.5</v>
      </c>
      <c r="G34" s="23">
        <f t="shared" ref="G34:K34" si="21">G35</f>
        <v>0</v>
      </c>
      <c r="H34" s="23">
        <f t="shared" si="21"/>
        <v>70.5</v>
      </c>
      <c r="I34" s="23">
        <f t="shared" si="21"/>
        <v>23</v>
      </c>
      <c r="J34" s="122">
        <f t="shared" si="2"/>
        <v>32.62411347517731</v>
      </c>
      <c r="K34" s="23">
        <f t="shared" si="21"/>
        <v>47.5</v>
      </c>
    </row>
    <row r="35" spans="1:11" ht="22.5" x14ac:dyDescent="0.2">
      <c r="A35" s="3" t="s">
        <v>75</v>
      </c>
      <c r="B35" s="10">
        <v>1</v>
      </c>
      <c r="C35" s="10">
        <v>4</v>
      </c>
      <c r="D35" s="26">
        <v>1810302400</v>
      </c>
      <c r="E35" s="31" t="s">
        <v>76</v>
      </c>
      <c r="F35" s="23">
        <v>70.5</v>
      </c>
      <c r="G35" s="37"/>
      <c r="H35" s="25">
        <v>70.5</v>
      </c>
      <c r="I35" s="103">
        <v>23</v>
      </c>
      <c r="J35" s="122">
        <f t="shared" si="2"/>
        <v>32.62411347517731</v>
      </c>
      <c r="K35" s="133">
        <f>H35-I35</f>
        <v>47.5</v>
      </c>
    </row>
    <row r="36" spans="1:11" ht="22.5" customHeight="1" x14ac:dyDescent="0.2">
      <c r="A36" s="3" t="s">
        <v>174</v>
      </c>
      <c r="B36" s="10">
        <v>1</v>
      </c>
      <c r="C36" s="10">
        <v>4</v>
      </c>
      <c r="D36" s="26">
        <v>1810302400</v>
      </c>
      <c r="E36" s="31" t="s">
        <v>67</v>
      </c>
      <c r="F36" s="23">
        <f>F37</f>
        <v>38</v>
      </c>
      <c r="G36" s="23">
        <f t="shared" ref="G36:K36" si="22">G37</f>
        <v>0</v>
      </c>
      <c r="H36" s="23">
        <f t="shared" si="22"/>
        <v>38</v>
      </c>
      <c r="I36" s="23">
        <f t="shared" si="22"/>
        <v>5</v>
      </c>
      <c r="J36" s="122">
        <f t="shared" si="2"/>
        <v>13.157894736842104</v>
      </c>
      <c r="K36" s="23">
        <f t="shared" si="22"/>
        <v>33</v>
      </c>
    </row>
    <row r="37" spans="1:11" ht="22.5" x14ac:dyDescent="0.2">
      <c r="A37" s="3" t="s">
        <v>68</v>
      </c>
      <c r="B37" s="10">
        <v>1</v>
      </c>
      <c r="C37" s="10">
        <v>4</v>
      </c>
      <c r="D37" s="26">
        <v>1810302400</v>
      </c>
      <c r="E37" s="31" t="s">
        <v>69</v>
      </c>
      <c r="F37" s="23">
        <v>38</v>
      </c>
      <c r="G37" s="37"/>
      <c r="H37" s="25">
        <v>38</v>
      </c>
      <c r="I37" s="103">
        <v>5</v>
      </c>
      <c r="J37" s="122">
        <f t="shared" si="2"/>
        <v>13.157894736842104</v>
      </c>
      <c r="K37" s="133">
        <f>H37-I37</f>
        <v>33</v>
      </c>
    </row>
    <row r="38" spans="1:11" ht="28.5" customHeight="1" x14ac:dyDescent="0.2">
      <c r="A38" s="3" t="s">
        <v>140</v>
      </c>
      <c r="B38" s="10">
        <v>1</v>
      </c>
      <c r="C38" s="10">
        <v>6</v>
      </c>
      <c r="D38" s="26"/>
      <c r="E38" s="31"/>
      <c r="F38" s="23">
        <f t="shared" ref="F38:F43" si="23">F39</f>
        <v>8.1</v>
      </c>
      <c r="G38" s="23">
        <f t="shared" ref="G38:K38" si="24">G39</f>
        <v>0</v>
      </c>
      <c r="H38" s="23">
        <f t="shared" si="24"/>
        <v>8.1</v>
      </c>
      <c r="I38" s="108">
        <f t="shared" si="24"/>
        <v>8.1</v>
      </c>
      <c r="J38" s="122">
        <f t="shared" si="2"/>
        <v>100</v>
      </c>
      <c r="K38" s="23">
        <f t="shared" si="24"/>
        <v>0</v>
      </c>
    </row>
    <row r="39" spans="1:11" ht="33.75" customHeight="1" x14ac:dyDescent="0.2">
      <c r="A39" s="8" t="s">
        <v>267</v>
      </c>
      <c r="B39" s="10">
        <v>1</v>
      </c>
      <c r="C39" s="10">
        <v>6</v>
      </c>
      <c r="D39" s="26">
        <v>1800000000</v>
      </c>
      <c r="E39" s="31"/>
      <c r="F39" s="23">
        <f t="shared" si="23"/>
        <v>8.1</v>
      </c>
      <c r="G39" s="23">
        <f t="shared" ref="G39:K43" si="25">G40</f>
        <v>0</v>
      </c>
      <c r="H39" s="23">
        <f t="shared" si="25"/>
        <v>8.1</v>
      </c>
      <c r="I39" s="23">
        <f t="shared" si="25"/>
        <v>8.1</v>
      </c>
      <c r="J39" s="122">
        <f t="shared" si="2"/>
        <v>100</v>
      </c>
      <c r="K39" s="23">
        <f t="shared" si="25"/>
        <v>0</v>
      </c>
    </row>
    <row r="40" spans="1:11" ht="22.5" customHeight="1" x14ac:dyDescent="0.2">
      <c r="A40" s="8" t="s">
        <v>161</v>
      </c>
      <c r="B40" s="10">
        <v>1</v>
      </c>
      <c r="C40" s="10">
        <v>6</v>
      </c>
      <c r="D40" s="26">
        <v>1810000000</v>
      </c>
      <c r="E40" s="31"/>
      <c r="F40" s="23">
        <f t="shared" si="23"/>
        <v>8.1</v>
      </c>
      <c r="G40" s="23">
        <f t="shared" si="25"/>
        <v>0</v>
      </c>
      <c r="H40" s="23">
        <f t="shared" si="25"/>
        <v>8.1</v>
      </c>
      <c r="I40" s="23">
        <f t="shared" si="25"/>
        <v>8.1</v>
      </c>
      <c r="J40" s="122">
        <f t="shared" si="2"/>
        <v>100</v>
      </c>
      <c r="K40" s="23">
        <f t="shared" si="25"/>
        <v>0</v>
      </c>
    </row>
    <row r="41" spans="1:11" ht="33.75" customHeight="1" x14ac:dyDescent="0.2">
      <c r="A41" s="8" t="s">
        <v>162</v>
      </c>
      <c r="B41" s="10">
        <v>1</v>
      </c>
      <c r="C41" s="10">
        <v>6</v>
      </c>
      <c r="D41" s="26">
        <v>1810100000</v>
      </c>
      <c r="E41" s="31"/>
      <c r="F41" s="23">
        <f t="shared" si="23"/>
        <v>8.1</v>
      </c>
      <c r="G41" s="23">
        <f t="shared" si="25"/>
        <v>0</v>
      </c>
      <c r="H41" s="23">
        <f t="shared" si="25"/>
        <v>8.1</v>
      </c>
      <c r="I41" s="23">
        <f t="shared" si="25"/>
        <v>8.1</v>
      </c>
      <c r="J41" s="122">
        <f t="shared" si="2"/>
        <v>100</v>
      </c>
      <c r="K41" s="23">
        <f t="shared" si="25"/>
        <v>0</v>
      </c>
    </row>
    <row r="42" spans="1:11" ht="45" customHeight="1" x14ac:dyDescent="0.2">
      <c r="A42" s="3" t="s">
        <v>139</v>
      </c>
      <c r="B42" s="10">
        <v>1</v>
      </c>
      <c r="C42" s="10">
        <v>6</v>
      </c>
      <c r="D42" s="26">
        <v>1810189020</v>
      </c>
      <c r="E42" s="31"/>
      <c r="F42" s="23">
        <f t="shared" si="23"/>
        <v>8.1</v>
      </c>
      <c r="G42" s="23">
        <f t="shared" si="25"/>
        <v>0</v>
      </c>
      <c r="H42" s="23">
        <f t="shared" si="25"/>
        <v>8.1</v>
      </c>
      <c r="I42" s="23">
        <f t="shared" si="25"/>
        <v>8.1</v>
      </c>
      <c r="J42" s="122">
        <f t="shared" si="2"/>
        <v>100</v>
      </c>
      <c r="K42" s="23">
        <f t="shared" si="25"/>
        <v>0</v>
      </c>
    </row>
    <row r="43" spans="1:11" ht="11.25" customHeight="1" x14ac:dyDescent="0.2">
      <c r="A43" s="3" t="s">
        <v>87</v>
      </c>
      <c r="B43" s="10">
        <v>1</v>
      </c>
      <c r="C43" s="10">
        <v>6</v>
      </c>
      <c r="D43" s="26">
        <v>1810189020</v>
      </c>
      <c r="E43" s="31">
        <v>500</v>
      </c>
      <c r="F43" s="23">
        <f t="shared" si="23"/>
        <v>8.1</v>
      </c>
      <c r="G43" s="23">
        <f t="shared" si="25"/>
        <v>0</v>
      </c>
      <c r="H43" s="23">
        <f t="shared" si="25"/>
        <v>8.1</v>
      </c>
      <c r="I43" s="23">
        <f t="shared" si="25"/>
        <v>8.1</v>
      </c>
      <c r="J43" s="122">
        <f t="shared" si="2"/>
        <v>100</v>
      </c>
      <c r="K43" s="23">
        <f t="shared" si="25"/>
        <v>0</v>
      </c>
    </row>
    <row r="44" spans="1:11" ht="11.25" customHeight="1" x14ac:dyDescent="0.2">
      <c r="A44" s="3" t="s">
        <v>65</v>
      </c>
      <c r="B44" s="10">
        <v>1</v>
      </c>
      <c r="C44" s="10">
        <v>6</v>
      </c>
      <c r="D44" s="26">
        <v>1810189020</v>
      </c>
      <c r="E44" s="31">
        <v>540</v>
      </c>
      <c r="F44" s="23">
        <v>8.1</v>
      </c>
      <c r="G44" s="37">
        <v>0</v>
      </c>
      <c r="H44" s="25">
        <v>8.1</v>
      </c>
      <c r="I44" s="103">
        <v>8.1</v>
      </c>
      <c r="J44" s="122">
        <f t="shared" si="2"/>
        <v>100</v>
      </c>
      <c r="K44" s="133">
        <f>H44-I44</f>
        <v>0</v>
      </c>
    </row>
    <row r="45" spans="1:11" ht="11.25" customHeight="1" x14ac:dyDescent="0.2">
      <c r="A45" s="4" t="s">
        <v>37</v>
      </c>
      <c r="B45" s="10">
        <v>1</v>
      </c>
      <c r="C45" s="10">
        <v>11</v>
      </c>
      <c r="D45" s="26"/>
      <c r="E45" s="31" t="s">
        <v>66</v>
      </c>
      <c r="F45" s="23">
        <f t="shared" ref="F45:K50" si="26">F46</f>
        <v>50</v>
      </c>
      <c r="G45" s="23">
        <f t="shared" si="26"/>
        <v>0</v>
      </c>
      <c r="H45" s="23">
        <f t="shared" si="26"/>
        <v>50</v>
      </c>
      <c r="I45" s="108">
        <f t="shared" si="26"/>
        <v>0</v>
      </c>
      <c r="J45" s="122">
        <f t="shared" si="2"/>
        <v>0</v>
      </c>
      <c r="K45" s="23">
        <f t="shared" si="26"/>
        <v>50</v>
      </c>
    </row>
    <row r="46" spans="1:11" ht="33.75" customHeight="1" x14ac:dyDescent="0.2">
      <c r="A46" s="8" t="s">
        <v>253</v>
      </c>
      <c r="B46" s="10">
        <v>1</v>
      </c>
      <c r="C46" s="10">
        <v>11</v>
      </c>
      <c r="D46" s="26">
        <v>1100000000</v>
      </c>
      <c r="E46" s="31" t="s">
        <v>66</v>
      </c>
      <c r="F46" s="23">
        <f t="shared" si="26"/>
        <v>50</v>
      </c>
      <c r="G46" s="23">
        <f t="shared" si="26"/>
        <v>0</v>
      </c>
      <c r="H46" s="23">
        <f t="shared" si="26"/>
        <v>50</v>
      </c>
      <c r="I46" s="23">
        <f t="shared" si="26"/>
        <v>0</v>
      </c>
      <c r="J46" s="122">
        <f t="shared" si="2"/>
        <v>0</v>
      </c>
      <c r="K46" s="23">
        <f t="shared" si="26"/>
        <v>50</v>
      </c>
    </row>
    <row r="47" spans="1:11" ht="38.25" customHeight="1" x14ac:dyDescent="0.2">
      <c r="A47" s="8" t="s">
        <v>85</v>
      </c>
      <c r="B47" s="10">
        <v>1</v>
      </c>
      <c r="C47" s="10">
        <v>11</v>
      </c>
      <c r="D47" s="26">
        <v>1110000000</v>
      </c>
      <c r="E47" s="31" t="s">
        <v>66</v>
      </c>
      <c r="F47" s="23">
        <f t="shared" si="26"/>
        <v>50</v>
      </c>
      <c r="G47" s="23">
        <f t="shared" si="26"/>
        <v>0</v>
      </c>
      <c r="H47" s="23">
        <f t="shared" si="26"/>
        <v>50</v>
      </c>
      <c r="I47" s="23">
        <f t="shared" si="26"/>
        <v>0</v>
      </c>
      <c r="J47" s="122">
        <f t="shared" si="2"/>
        <v>0</v>
      </c>
      <c r="K47" s="23">
        <f t="shared" si="26"/>
        <v>50</v>
      </c>
    </row>
    <row r="48" spans="1:11" ht="33.75" customHeight="1" x14ac:dyDescent="0.2">
      <c r="A48" s="8" t="s">
        <v>141</v>
      </c>
      <c r="B48" s="10">
        <v>1</v>
      </c>
      <c r="C48" s="10">
        <v>11</v>
      </c>
      <c r="D48" s="26">
        <v>1110100000</v>
      </c>
      <c r="E48" s="31" t="s">
        <v>66</v>
      </c>
      <c r="F48" s="23">
        <f t="shared" si="26"/>
        <v>50</v>
      </c>
      <c r="G48" s="23">
        <f t="shared" si="26"/>
        <v>0</v>
      </c>
      <c r="H48" s="23">
        <f t="shared" si="26"/>
        <v>50</v>
      </c>
      <c r="I48" s="23">
        <f t="shared" si="26"/>
        <v>0</v>
      </c>
      <c r="J48" s="122">
        <f t="shared" si="2"/>
        <v>0</v>
      </c>
      <c r="K48" s="23">
        <f t="shared" si="26"/>
        <v>50</v>
      </c>
    </row>
    <row r="49" spans="1:11" ht="33.75" customHeight="1" x14ac:dyDescent="0.2">
      <c r="A49" s="8" t="s">
        <v>59</v>
      </c>
      <c r="B49" s="10">
        <v>1</v>
      </c>
      <c r="C49" s="10">
        <v>11</v>
      </c>
      <c r="D49" s="26">
        <v>1110122020</v>
      </c>
      <c r="E49" s="31"/>
      <c r="F49" s="23">
        <f t="shared" si="26"/>
        <v>50</v>
      </c>
      <c r="G49" s="23">
        <f t="shared" si="26"/>
        <v>0</v>
      </c>
      <c r="H49" s="23">
        <f t="shared" si="26"/>
        <v>50</v>
      </c>
      <c r="I49" s="23">
        <f t="shared" si="26"/>
        <v>0</v>
      </c>
      <c r="J49" s="122">
        <f t="shared" si="2"/>
        <v>0</v>
      </c>
      <c r="K49" s="23">
        <f t="shared" si="26"/>
        <v>50</v>
      </c>
    </row>
    <row r="50" spans="1:11" ht="11.25" customHeight="1" x14ac:dyDescent="0.2">
      <c r="A50" s="3" t="s">
        <v>77</v>
      </c>
      <c r="B50" s="10">
        <v>1</v>
      </c>
      <c r="C50" s="10">
        <v>11</v>
      </c>
      <c r="D50" s="26">
        <v>1110122020</v>
      </c>
      <c r="E50" s="31" t="s">
        <v>78</v>
      </c>
      <c r="F50" s="23">
        <f t="shared" si="26"/>
        <v>50</v>
      </c>
      <c r="G50" s="23">
        <f t="shared" si="26"/>
        <v>0</v>
      </c>
      <c r="H50" s="23">
        <f t="shared" si="26"/>
        <v>50</v>
      </c>
      <c r="I50" s="23">
        <f t="shared" si="26"/>
        <v>0</v>
      </c>
      <c r="J50" s="122">
        <f t="shared" si="2"/>
        <v>0</v>
      </c>
      <c r="K50" s="23">
        <f t="shared" si="26"/>
        <v>50</v>
      </c>
    </row>
    <row r="51" spans="1:11" x14ac:dyDescent="0.2">
      <c r="A51" s="3" t="s">
        <v>60</v>
      </c>
      <c r="B51" s="10">
        <v>1</v>
      </c>
      <c r="C51" s="10">
        <v>11</v>
      </c>
      <c r="D51" s="26">
        <v>1110122020</v>
      </c>
      <c r="E51" s="31" t="s">
        <v>53</v>
      </c>
      <c r="F51" s="23">
        <v>50</v>
      </c>
      <c r="G51" s="37"/>
      <c r="H51" s="25">
        <v>50</v>
      </c>
      <c r="I51" s="103">
        <v>0</v>
      </c>
      <c r="J51" s="122">
        <f t="shared" si="2"/>
        <v>0</v>
      </c>
      <c r="K51" s="133">
        <f>H51-I51</f>
        <v>50</v>
      </c>
    </row>
    <row r="52" spans="1:11" ht="11.25" customHeight="1" x14ac:dyDescent="0.2">
      <c r="A52" s="4" t="s">
        <v>38</v>
      </c>
      <c r="B52" s="10">
        <v>1</v>
      </c>
      <c r="C52" s="10">
        <v>13</v>
      </c>
      <c r="D52" s="26" t="s">
        <v>66</v>
      </c>
      <c r="E52" s="31" t="s">
        <v>66</v>
      </c>
      <c r="F52" s="23" t="e">
        <f>F53+F58+F69+F75+F90</f>
        <v>#REF!</v>
      </c>
      <c r="G52" s="23" t="e">
        <f>G53+G58+G69+G75+G90</f>
        <v>#REF!</v>
      </c>
      <c r="H52" s="23">
        <f>H53+H58+H69+H75+H90</f>
        <v>4707.7999999999993</v>
      </c>
      <c r="I52" s="108">
        <f>I53+I58+I69+I75+I90</f>
        <v>1378.6109999999999</v>
      </c>
      <c r="J52" s="122">
        <f t="shared" si="2"/>
        <v>29.283550703088494</v>
      </c>
      <c r="K52" s="23">
        <f>K53+K58+K69+K75+K90</f>
        <v>3329.1889999999999</v>
      </c>
    </row>
    <row r="53" spans="1:11" ht="22.5" customHeight="1" x14ac:dyDescent="0.2">
      <c r="A53" s="8" t="s">
        <v>254</v>
      </c>
      <c r="B53" s="10">
        <v>1</v>
      </c>
      <c r="C53" s="10">
        <v>13</v>
      </c>
      <c r="D53" s="26">
        <v>2500000000</v>
      </c>
      <c r="E53" s="31" t="s">
        <v>66</v>
      </c>
      <c r="F53" s="23">
        <f>F54</f>
        <v>3.2</v>
      </c>
      <c r="G53" s="23">
        <f t="shared" ref="G53:K56" si="27">G54</f>
        <v>0</v>
      </c>
      <c r="H53" s="23">
        <f t="shared" si="27"/>
        <v>3.2</v>
      </c>
      <c r="I53" s="23">
        <f t="shared" si="27"/>
        <v>0</v>
      </c>
      <c r="J53" s="122">
        <f t="shared" si="2"/>
        <v>0</v>
      </c>
      <c r="K53" s="23">
        <f t="shared" si="27"/>
        <v>3.2</v>
      </c>
    </row>
    <row r="54" spans="1:11" ht="35.25" customHeight="1" x14ac:dyDescent="0.2">
      <c r="A54" s="8" t="s">
        <v>142</v>
      </c>
      <c r="B54" s="10">
        <v>1</v>
      </c>
      <c r="C54" s="10">
        <v>13</v>
      </c>
      <c r="D54" s="26">
        <v>2500100000</v>
      </c>
      <c r="E54" s="31" t="s">
        <v>66</v>
      </c>
      <c r="F54" s="23">
        <f>F55</f>
        <v>3.2</v>
      </c>
      <c r="G54" s="23">
        <f t="shared" si="27"/>
        <v>0</v>
      </c>
      <c r="H54" s="23">
        <f t="shared" si="27"/>
        <v>3.2</v>
      </c>
      <c r="I54" s="23">
        <f t="shared" si="27"/>
        <v>0</v>
      </c>
      <c r="J54" s="122">
        <f t="shared" si="2"/>
        <v>0</v>
      </c>
      <c r="K54" s="23">
        <f t="shared" si="27"/>
        <v>3.2</v>
      </c>
    </row>
    <row r="55" spans="1:11" ht="35.25" customHeight="1" x14ac:dyDescent="0.2">
      <c r="A55" s="8" t="s">
        <v>112</v>
      </c>
      <c r="B55" s="10">
        <v>1</v>
      </c>
      <c r="C55" s="10">
        <v>13</v>
      </c>
      <c r="D55" s="26">
        <v>2500199990</v>
      </c>
      <c r="E55" s="31"/>
      <c r="F55" s="23">
        <f>F56</f>
        <v>3.2</v>
      </c>
      <c r="G55" s="23">
        <f t="shared" si="27"/>
        <v>0</v>
      </c>
      <c r="H55" s="23">
        <f t="shared" si="27"/>
        <v>3.2</v>
      </c>
      <c r="I55" s="23">
        <f t="shared" si="27"/>
        <v>0</v>
      </c>
      <c r="J55" s="122">
        <f t="shared" si="2"/>
        <v>0</v>
      </c>
      <c r="K55" s="23">
        <f t="shared" si="27"/>
        <v>3.2</v>
      </c>
    </row>
    <row r="56" spans="1:11" ht="22.5" customHeight="1" x14ac:dyDescent="0.2">
      <c r="A56" s="3" t="s">
        <v>174</v>
      </c>
      <c r="B56" s="10">
        <v>1</v>
      </c>
      <c r="C56" s="10">
        <v>13</v>
      </c>
      <c r="D56" s="26">
        <v>2500199990</v>
      </c>
      <c r="E56" s="31" t="s">
        <v>67</v>
      </c>
      <c r="F56" s="23">
        <f>F57</f>
        <v>3.2</v>
      </c>
      <c r="G56" s="23">
        <f t="shared" si="27"/>
        <v>0</v>
      </c>
      <c r="H56" s="23">
        <f t="shared" si="27"/>
        <v>3.2</v>
      </c>
      <c r="I56" s="23">
        <f t="shared" si="27"/>
        <v>0</v>
      </c>
      <c r="J56" s="122">
        <f t="shared" si="2"/>
        <v>0</v>
      </c>
      <c r="K56" s="23">
        <f t="shared" si="27"/>
        <v>3.2</v>
      </c>
    </row>
    <row r="57" spans="1:11" ht="22.5" x14ac:dyDescent="0.2">
      <c r="A57" s="3" t="s">
        <v>68</v>
      </c>
      <c r="B57" s="10">
        <v>1</v>
      </c>
      <c r="C57" s="10">
        <v>13</v>
      </c>
      <c r="D57" s="26">
        <v>2500199990</v>
      </c>
      <c r="E57" s="31" t="s">
        <v>69</v>
      </c>
      <c r="F57" s="23">
        <v>3.2</v>
      </c>
      <c r="G57" s="37"/>
      <c r="H57" s="25">
        <v>3.2</v>
      </c>
      <c r="I57" s="103">
        <v>0</v>
      </c>
      <c r="J57" s="122">
        <f t="shared" si="2"/>
        <v>0</v>
      </c>
      <c r="K57" s="133">
        <f>H57-I57</f>
        <v>3.2</v>
      </c>
    </row>
    <row r="58" spans="1:11" ht="33.75" customHeight="1" x14ac:dyDescent="0.2">
      <c r="A58" s="8" t="s">
        <v>255</v>
      </c>
      <c r="B58" s="10">
        <v>1</v>
      </c>
      <c r="C58" s="10">
        <v>13</v>
      </c>
      <c r="D58" s="26">
        <v>1000000000</v>
      </c>
      <c r="E58" s="31" t="s">
        <v>66</v>
      </c>
      <c r="F58" s="23">
        <f>F59+F64</f>
        <v>9</v>
      </c>
      <c r="G58" s="23">
        <f t="shared" ref="G58:H58" si="28">G59+G64</f>
        <v>0</v>
      </c>
      <c r="H58" s="23">
        <f t="shared" si="28"/>
        <v>9</v>
      </c>
      <c r="I58" s="23">
        <f t="shared" ref="I58:K58" si="29">I59+I64</f>
        <v>0</v>
      </c>
      <c r="J58" s="122">
        <f t="shared" si="2"/>
        <v>0</v>
      </c>
      <c r="K58" s="23">
        <f t="shared" si="29"/>
        <v>9</v>
      </c>
    </row>
    <row r="59" spans="1:11" ht="33" customHeight="1" x14ac:dyDescent="0.2">
      <c r="A59" s="8" t="s">
        <v>106</v>
      </c>
      <c r="B59" s="10">
        <v>1</v>
      </c>
      <c r="C59" s="10">
        <v>13</v>
      </c>
      <c r="D59" s="26">
        <v>1020000000</v>
      </c>
      <c r="E59" s="31" t="s">
        <v>66</v>
      </c>
      <c r="F59" s="23">
        <f>F60</f>
        <v>4</v>
      </c>
      <c r="G59" s="23">
        <f t="shared" ref="G59:K62" si="30">G60</f>
        <v>0</v>
      </c>
      <c r="H59" s="23">
        <f t="shared" si="30"/>
        <v>4</v>
      </c>
      <c r="I59" s="23">
        <f t="shared" si="30"/>
        <v>0</v>
      </c>
      <c r="J59" s="122">
        <f t="shared" si="2"/>
        <v>0</v>
      </c>
      <c r="K59" s="23">
        <f t="shared" si="30"/>
        <v>4</v>
      </c>
    </row>
    <row r="60" spans="1:11" ht="21.75" customHeight="1" x14ac:dyDescent="0.2">
      <c r="A60" s="8" t="s">
        <v>107</v>
      </c>
      <c r="B60" s="10">
        <v>1</v>
      </c>
      <c r="C60" s="10">
        <v>13</v>
      </c>
      <c r="D60" s="26">
        <v>1020100000</v>
      </c>
      <c r="E60" s="31" t="s">
        <v>66</v>
      </c>
      <c r="F60" s="23">
        <f>F61</f>
        <v>4</v>
      </c>
      <c r="G60" s="23">
        <f t="shared" si="30"/>
        <v>0</v>
      </c>
      <c r="H60" s="23">
        <f t="shared" si="30"/>
        <v>4</v>
      </c>
      <c r="I60" s="23">
        <f t="shared" si="30"/>
        <v>0</v>
      </c>
      <c r="J60" s="122">
        <f t="shared" si="2"/>
        <v>0</v>
      </c>
      <c r="K60" s="23">
        <f t="shared" si="30"/>
        <v>4</v>
      </c>
    </row>
    <row r="61" spans="1:11" ht="21.75" customHeight="1" x14ac:dyDescent="0.2">
      <c r="A61" s="8" t="s">
        <v>108</v>
      </c>
      <c r="B61" s="10">
        <v>1</v>
      </c>
      <c r="C61" s="10">
        <v>13</v>
      </c>
      <c r="D61" s="26">
        <v>1020120040</v>
      </c>
      <c r="E61" s="31"/>
      <c r="F61" s="23">
        <f>F62</f>
        <v>4</v>
      </c>
      <c r="G61" s="23">
        <f t="shared" si="30"/>
        <v>0</v>
      </c>
      <c r="H61" s="23">
        <f t="shared" si="30"/>
        <v>4</v>
      </c>
      <c r="I61" s="23">
        <f t="shared" si="30"/>
        <v>0</v>
      </c>
      <c r="J61" s="122">
        <f t="shared" si="2"/>
        <v>0</v>
      </c>
      <c r="K61" s="23">
        <f t="shared" si="30"/>
        <v>4</v>
      </c>
    </row>
    <row r="62" spans="1:11" ht="22.5" customHeight="1" x14ac:dyDescent="0.2">
      <c r="A62" s="3" t="s">
        <v>174</v>
      </c>
      <c r="B62" s="15">
        <v>1</v>
      </c>
      <c r="C62" s="15">
        <v>13</v>
      </c>
      <c r="D62" s="11">
        <v>1020120040</v>
      </c>
      <c r="E62" s="31" t="s">
        <v>67</v>
      </c>
      <c r="F62" s="23">
        <f>F63</f>
        <v>4</v>
      </c>
      <c r="G62" s="23">
        <f t="shared" si="30"/>
        <v>0</v>
      </c>
      <c r="H62" s="23">
        <f t="shared" si="30"/>
        <v>4</v>
      </c>
      <c r="I62" s="23">
        <f t="shared" si="30"/>
        <v>0</v>
      </c>
      <c r="J62" s="122">
        <f t="shared" si="2"/>
        <v>0</v>
      </c>
      <c r="K62" s="23">
        <f t="shared" si="30"/>
        <v>4</v>
      </c>
    </row>
    <row r="63" spans="1:11" ht="22.5" x14ac:dyDescent="0.2">
      <c r="A63" s="14" t="s">
        <v>68</v>
      </c>
      <c r="B63" s="15">
        <v>1</v>
      </c>
      <c r="C63" s="15">
        <v>13</v>
      </c>
      <c r="D63" s="11">
        <v>1020120040</v>
      </c>
      <c r="E63" s="31" t="s">
        <v>69</v>
      </c>
      <c r="F63" s="23">
        <v>4</v>
      </c>
      <c r="G63" s="37"/>
      <c r="H63" s="25">
        <v>4</v>
      </c>
      <c r="I63" s="103">
        <v>0</v>
      </c>
      <c r="J63" s="122">
        <f t="shared" si="2"/>
        <v>0</v>
      </c>
      <c r="K63" s="133">
        <f>H63-I63</f>
        <v>4</v>
      </c>
    </row>
    <row r="64" spans="1:11" ht="11.25" customHeight="1" x14ac:dyDescent="0.2">
      <c r="A64" s="6" t="s">
        <v>121</v>
      </c>
      <c r="B64" s="15">
        <v>1</v>
      </c>
      <c r="C64" s="15">
        <v>13</v>
      </c>
      <c r="D64" s="27">
        <v>1030000000</v>
      </c>
      <c r="E64" s="32"/>
      <c r="F64" s="24">
        <f>F65</f>
        <v>5</v>
      </c>
      <c r="G64" s="36">
        <f t="shared" ref="G64:K67" si="31">G65</f>
        <v>0</v>
      </c>
      <c r="H64" s="36">
        <f t="shared" si="31"/>
        <v>5</v>
      </c>
      <c r="I64" s="36">
        <f t="shared" si="31"/>
        <v>0</v>
      </c>
      <c r="J64" s="122">
        <f t="shared" si="2"/>
        <v>0</v>
      </c>
      <c r="K64" s="36">
        <f t="shared" si="31"/>
        <v>5</v>
      </c>
    </row>
    <row r="65" spans="1:11" ht="42" customHeight="1" x14ac:dyDescent="0.2">
      <c r="A65" s="6" t="s">
        <v>122</v>
      </c>
      <c r="B65" s="15">
        <v>1</v>
      </c>
      <c r="C65" s="15">
        <v>13</v>
      </c>
      <c r="D65" s="27">
        <v>1030100000</v>
      </c>
      <c r="E65" s="32"/>
      <c r="F65" s="24">
        <f>F66</f>
        <v>5</v>
      </c>
      <c r="G65" s="36">
        <f t="shared" si="31"/>
        <v>0</v>
      </c>
      <c r="H65" s="36">
        <f t="shared" si="31"/>
        <v>5</v>
      </c>
      <c r="I65" s="36">
        <f t="shared" si="31"/>
        <v>0</v>
      </c>
      <c r="J65" s="122">
        <f t="shared" si="2"/>
        <v>0</v>
      </c>
      <c r="K65" s="36">
        <f t="shared" si="31"/>
        <v>5</v>
      </c>
    </row>
    <row r="66" spans="1:11" ht="25.5" customHeight="1" x14ac:dyDescent="0.2">
      <c r="A66" s="6" t="s">
        <v>112</v>
      </c>
      <c r="B66" s="15">
        <v>1</v>
      </c>
      <c r="C66" s="15">
        <v>13</v>
      </c>
      <c r="D66" s="27">
        <v>1030199990</v>
      </c>
      <c r="E66" s="32"/>
      <c r="F66" s="24">
        <f>F67</f>
        <v>5</v>
      </c>
      <c r="G66" s="36">
        <f t="shared" si="31"/>
        <v>0</v>
      </c>
      <c r="H66" s="36">
        <f t="shared" si="31"/>
        <v>5</v>
      </c>
      <c r="I66" s="36">
        <f t="shared" si="31"/>
        <v>0</v>
      </c>
      <c r="J66" s="122">
        <f t="shared" si="2"/>
        <v>0</v>
      </c>
      <c r="K66" s="36">
        <f t="shared" si="31"/>
        <v>5</v>
      </c>
    </row>
    <row r="67" spans="1:11" ht="26.25" customHeight="1" x14ac:dyDescent="0.2">
      <c r="A67" s="3" t="s">
        <v>174</v>
      </c>
      <c r="B67" s="15">
        <v>1</v>
      </c>
      <c r="C67" s="15">
        <v>13</v>
      </c>
      <c r="D67" s="27">
        <v>1030199990</v>
      </c>
      <c r="E67" s="31" t="s">
        <v>67</v>
      </c>
      <c r="F67" s="24">
        <f>F68</f>
        <v>5</v>
      </c>
      <c r="G67" s="36">
        <f t="shared" si="31"/>
        <v>0</v>
      </c>
      <c r="H67" s="36">
        <f t="shared" si="31"/>
        <v>5</v>
      </c>
      <c r="I67" s="36">
        <f t="shared" si="31"/>
        <v>0</v>
      </c>
      <c r="J67" s="122">
        <f t="shared" si="2"/>
        <v>0</v>
      </c>
      <c r="K67" s="36">
        <f t="shared" si="31"/>
        <v>5</v>
      </c>
    </row>
    <row r="68" spans="1:11" ht="22.5" x14ac:dyDescent="0.2">
      <c r="A68" s="3" t="s">
        <v>68</v>
      </c>
      <c r="B68" s="10">
        <v>1</v>
      </c>
      <c r="C68" s="10">
        <v>13</v>
      </c>
      <c r="D68" s="27">
        <v>1030199990</v>
      </c>
      <c r="E68" s="31" t="s">
        <v>69</v>
      </c>
      <c r="F68" s="24">
        <v>5</v>
      </c>
      <c r="G68" s="39"/>
      <c r="H68" s="25">
        <v>5</v>
      </c>
      <c r="I68" s="103">
        <v>0</v>
      </c>
      <c r="J68" s="122">
        <f t="shared" si="2"/>
        <v>0</v>
      </c>
      <c r="K68" s="133">
        <f>H68-I68</f>
        <v>5</v>
      </c>
    </row>
    <row r="69" spans="1:11" ht="22.5" customHeight="1" x14ac:dyDescent="0.2">
      <c r="A69" s="17" t="s">
        <v>103</v>
      </c>
      <c r="B69" s="15">
        <v>1</v>
      </c>
      <c r="C69" s="15">
        <v>13</v>
      </c>
      <c r="D69" s="11">
        <v>1200000000</v>
      </c>
      <c r="E69" s="31" t="s">
        <v>66</v>
      </c>
      <c r="F69" s="23" t="e">
        <f>#REF!+F70</f>
        <v>#REF!</v>
      </c>
      <c r="G69" s="23" t="e">
        <f>#REF!+G70</f>
        <v>#REF!</v>
      </c>
      <c r="H69" s="23">
        <f>+H70</f>
        <v>15</v>
      </c>
      <c r="I69" s="23">
        <f t="shared" ref="I69:K69" si="32">+I70</f>
        <v>12.754</v>
      </c>
      <c r="J69" s="123">
        <f t="shared" si="32"/>
        <v>85.026666666666657</v>
      </c>
      <c r="K69" s="23">
        <f t="shared" si="32"/>
        <v>2.2460000000000004</v>
      </c>
    </row>
    <row r="70" spans="1:11" ht="24.75" customHeight="1" x14ac:dyDescent="0.2">
      <c r="A70" s="3" t="s">
        <v>249</v>
      </c>
      <c r="B70" s="10">
        <v>1</v>
      </c>
      <c r="C70" s="10">
        <v>13</v>
      </c>
      <c r="D70" s="11" t="s">
        <v>250</v>
      </c>
      <c r="E70" s="31"/>
      <c r="F70" s="23">
        <f>F71</f>
        <v>0</v>
      </c>
      <c r="G70" s="23">
        <f t="shared" ref="G70:K73" si="33">G71</f>
        <v>15</v>
      </c>
      <c r="H70" s="23">
        <f t="shared" si="33"/>
        <v>15</v>
      </c>
      <c r="I70" s="23">
        <f t="shared" si="33"/>
        <v>12.754</v>
      </c>
      <c r="J70" s="122">
        <f t="shared" ref="J70:J118" si="34">I70/H70*100</f>
        <v>85.026666666666657</v>
      </c>
      <c r="K70" s="23">
        <f t="shared" si="33"/>
        <v>2.2460000000000004</v>
      </c>
    </row>
    <row r="71" spans="1:11" ht="22.5" x14ac:dyDescent="0.2">
      <c r="A71" s="8" t="s">
        <v>111</v>
      </c>
      <c r="B71" s="10">
        <v>1</v>
      </c>
      <c r="C71" s="10">
        <v>13</v>
      </c>
      <c r="D71" s="26" t="s">
        <v>251</v>
      </c>
      <c r="E71" s="31"/>
      <c r="F71" s="23">
        <f>F72</f>
        <v>0</v>
      </c>
      <c r="G71" s="23">
        <f t="shared" si="33"/>
        <v>15</v>
      </c>
      <c r="H71" s="23">
        <f t="shared" si="33"/>
        <v>15</v>
      </c>
      <c r="I71" s="23">
        <f t="shared" si="33"/>
        <v>12.754</v>
      </c>
      <c r="J71" s="122">
        <f t="shared" si="34"/>
        <v>85.026666666666657</v>
      </c>
      <c r="K71" s="23">
        <f t="shared" si="33"/>
        <v>2.2460000000000004</v>
      </c>
    </row>
    <row r="72" spans="1:11" ht="22.5" x14ac:dyDescent="0.2">
      <c r="A72" s="8" t="s">
        <v>112</v>
      </c>
      <c r="B72" s="10">
        <v>1</v>
      </c>
      <c r="C72" s="10">
        <v>13</v>
      </c>
      <c r="D72" s="26" t="s">
        <v>252</v>
      </c>
      <c r="E72" s="31"/>
      <c r="F72" s="23">
        <f>F73</f>
        <v>0</v>
      </c>
      <c r="G72" s="23">
        <f t="shared" si="33"/>
        <v>15</v>
      </c>
      <c r="H72" s="23">
        <f t="shared" si="33"/>
        <v>15</v>
      </c>
      <c r="I72" s="23">
        <f t="shared" si="33"/>
        <v>12.754</v>
      </c>
      <c r="J72" s="122">
        <f t="shared" si="34"/>
        <v>85.026666666666657</v>
      </c>
      <c r="K72" s="23">
        <f t="shared" si="33"/>
        <v>2.2460000000000004</v>
      </c>
    </row>
    <row r="73" spans="1:11" ht="22.5" x14ac:dyDescent="0.2">
      <c r="A73" s="3" t="s">
        <v>174</v>
      </c>
      <c r="B73" s="10">
        <v>1</v>
      </c>
      <c r="C73" s="10">
        <v>13</v>
      </c>
      <c r="D73" s="26" t="s">
        <v>252</v>
      </c>
      <c r="E73" s="31">
        <v>200</v>
      </c>
      <c r="F73" s="23">
        <f>F74</f>
        <v>0</v>
      </c>
      <c r="G73" s="23">
        <f t="shared" si="33"/>
        <v>15</v>
      </c>
      <c r="H73" s="23">
        <f t="shared" si="33"/>
        <v>15</v>
      </c>
      <c r="I73" s="23">
        <f t="shared" si="33"/>
        <v>12.754</v>
      </c>
      <c r="J73" s="122">
        <f t="shared" si="34"/>
        <v>85.026666666666657</v>
      </c>
      <c r="K73" s="23">
        <f t="shared" si="33"/>
        <v>2.2460000000000004</v>
      </c>
    </row>
    <row r="74" spans="1:11" ht="22.5" x14ac:dyDescent="0.2">
      <c r="A74" s="3" t="s">
        <v>68</v>
      </c>
      <c r="B74" s="10">
        <v>1</v>
      </c>
      <c r="C74" s="10">
        <v>13</v>
      </c>
      <c r="D74" s="26" t="s">
        <v>252</v>
      </c>
      <c r="E74" s="31">
        <v>240</v>
      </c>
      <c r="F74" s="23">
        <v>0</v>
      </c>
      <c r="G74" s="37">
        <v>15</v>
      </c>
      <c r="H74" s="25">
        <v>15</v>
      </c>
      <c r="I74" s="103">
        <v>12.754</v>
      </c>
      <c r="J74" s="122">
        <f t="shared" si="34"/>
        <v>85.026666666666657</v>
      </c>
      <c r="K74" s="133">
        <f>H74-I74</f>
        <v>2.2460000000000004</v>
      </c>
    </row>
    <row r="75" spans="1:11" ht="22.5" customHeight="1" x14ac:dyDescent="0.2">
      <c r="A75" s="8" t="s">
        <v>256</v>
      </c>
      <c r="B75" s="10">
        <v>1</v>
      </c>
      <c r="C75" s="10">
        <v>13</v>
      </c>
      <c r="D75" s="26">
        <v>1700000000</v>
      </c>
      <c r="E75" s="31" t="s">
        <v>66</v>
      </c>
      <c r="F75" s="23" t="e">
        <f>F76+#REF!+F82+F86</f>
        <v>#REF!</v>
      </c>
      <c r="G75" s="23" t="e">
        <f>G76+#REF!+G82+G86</f>
        <v>#REF!</v>
      </c>
      <c r="H75" s="23">
        <f>H76+H82+H86</f>
        <v>1693.1</v>
      </c>
      <c r="I75" s="23">
        <f t="shared" ref="I75:K75" si="35">I76+I82+I86</f>
        <v>269.60300000000001</v>
      </c>
      <c r="J75" s="123">
        <f t="shared" si="35"/>
        <v>191.85471146822499</v>
      </c>
      <c r="K75" s="23">
        <f t="shared" si="35"/>
        <v>1423.4969999999998</v>
      </c>
    </row>
    <row r="76" spans="1:11" ht="38.25" customHeight="1" x14ac:dyDescent="0.2">
      <c r="A76" s="8" t="s">
        <v>163</v>
      </c>
      <c r="B76" s="10">
        <v>1</v>
      </c>
      <c r="C76" s="10">
        <v>13</v>
      </c>
      <c r="D76" s="26">
        <v>1700100000</v>
      </c>
      <c r="E76" s="31" t="s">
        <v>66</v>
      </c>
      <c r="F76" s="23">
        <f>F77</f>
        <v>1642.8</v>
      </c>
      <c r="G76" s="23">
        <f t="shared" ref="G76:K76" si="36">G77</f>
        <v>0</v>
      </c>
      <c r="H76" s="23">
        <f t="shared" si="36"/>
        <v>1642.8</v>
      </c>
      <c r="I76" s="23">
        <f t="shared" si="36"/>
        <v>229.24799999999999</v>
      </c>
      <c r="J76" s="122">
        <f t="shared" si="34"/>
        <v>13.954711468224982</v>
      </c>
      <c r="K76" s="23">
        <f t="shared" si="36"/>
        <v>1413.5519999999999</v>
      </c>
    </row>
    <row r="77" spans="1:11" ht="35.25" customHeight="1" x14ac:dyDescent="0.2">
      <c r="A77" s="8" t="s">
        <v>112</v>
      </c>
      <c r="B77" s="10">
        <v>1</v>
      </c>
      <c r="C77" s="10">
        <v>13</v>
      </c>
      <c r="D77" s="26">
        <v>1700199990</v>
      </c>
      <c r="E77" s="31"/>
      <c r="F77" s="23">
        <f>F78+F80</f>
        <v>1642.8</v>
      </c>
      <c r="G77" s="23">
        <f t="shared" ref="G77:H77" si="37">G78+G80</f>
        <v>0</v>
      </c>
      <c r="H77" s="23">
        <f t="shared" si="37"/>
        <v>1642.8</v>
      </c>
      <c r="I77" s="23">
        <f t="shared" ref="I77:K77" si="38">I78+I80</f>
        <v>229.24799999999999</v>
      </c>
      <c r="J77" s="122">
        <f t="shared" si="34"/>
        <v>13.954711468224982</v>
      </c>
      <c r="K77" s="23">
        <f t="shared" si="38"/>
        <v>1413.5519999999999</v>
      </c>
    </row>
    <row r="78" spans="1:11" ht="22.5" customHeight="1" x14ac:dyDescent="0.2">
      <c r="A78" s="3" t="s">
        <v>174</v>
      </c>
      <c r="B78" s="10">
        <v>1</v>
      </c>
      <c r="C78" s="10">
        <v>13</v>
      </c>
      <c r="D78" s="26">
        <v>1700199990</v>
      </c>
      <c r="E78" s="31" t="s">
        <v>67</v>
      </c>
      <c r="F78" s="23">
        <f>F79</f>
        <v>1632</v>
      </c>
      <c r="G78" s="23">
        <f t="shared" ref="G78:K78" si="39">G79</f>
        <v>0</v>
      </c>
      <c r="H78" s="23">
        <f t="shared" si="39"/>
        <v>1632</v>
      </c>
      <c r="I78" s="23">
        <f t="shared" si="39"/>
        <v>228.68299999999999</v>
      </c>
      <c r="J78" s="122">
        <f t="shared" si="34"/>
        <v>14.012438725490195</v>
      </c>
      <c r="K78" s="23">
        <f t="shared" si="39"/>
        <v>1403.317</v>
      </c>
    </row>
    <row r="79" spans="1:11" ht="22.5" x14ac:dyDescent="0.2">
      <c r="A79" s="3" t="s">
        <v>68</v>
      </c>
      <c r="B79" s="10">
        <v>1</v>
      </c>
      <c r="C79" s="10">
        <v>13</v>
      </c>
      <c r="D79" s="26">
        <v>1700199990</v>
      </c>
      <c r="E79" s="31" t="s">
        <v>69</v>
      </c>
      <c r="F79" s="23">
        <v>1632</v>
      </c>
      <c r="G79" s="52"/>
      <c r="H79" s="25">
        <v>1632</v>
      </c>
      <c r="I79" s="103">
        <v>228.68299999999999</v>
      </c>
      <c r="J79" s="122">
        <f t="shared" si="34"/>
        <v>14.012438725490195</v>
      </c>
      <c r="K79" s="133">
        <f>H79-I79</f>
        <v>1403.317</v>
      </c>
    </row>
    <row r="80" spans="1:11" ht="11.25" customHeight="1" x14ac:dyDescent="0.2">
      <c r="A80" s="3" t="s">
        <v>77</v>
      </c>
      <c r="B80" s="10">
        <v>1</v>
      </c>
      <c r="C80" s="10">
        <v>13</v>
      </c>
      <c r="D80" s="26">
        <v>1700199990</v>
      </c>
      <c r="E80" s="31" t="s">
        <v>78</v>
      </c>
      <c r="F80" s="23">
        <f>F81</f>
        <v>10.8</v>
      </c>
      <c r="G80" s="23">
        <f t="shared" ref="G80:K80" si="40">G81</f>
        <v>0</v>
      </c>
      <c r="H80" s="23">
        <f t="shared" si="40"/>
        <v>10.8</v>
      </c>
      <c r="I80" s="23">
        <f t="shared" si="40"/>
        <v>0.56499999999999995</v>
      </c>
      <c r="J80" s="122">
        <f t="shared" si="34"/>
        <v>5.231481481481481</v>
      </c>
      <c r="K80" s="23">
        <f t="shared" si="40"/>
        <v>10.235000000000001</v>
      </c>
    </row>
    <row r="81" spans="1:11" x14ac:dyDescent="0.2">
      <c r="A81" s="3" t="s">
        <v>79</v>
      </c>
      <c r="B81" s="10">
        <v>1</v>
      </c>
      <c r="C81" s="10">
        <v>13</v>
      </c>
      <c r="D81" s="26">
        <v>1700199990</v>
      </c>
      <c r="E81" s="31" t="s">
        <v>80</v>
      </c>
      <c r="F81" s="23">
        <v>10.8</v>
      </c>
      <c r="G81" s="37"/>
      <c r="H81" s="25">
        <v>10.8</v>
      </c>
      <c r="I81" s="103">
        <v>0.56499999999999995</v>
      </c>
      <c r="J81" s="122">
        <f t="shared" si="34"/>
        <v>5.231481481481481</v>
      </c>
      <c r="K81" s="133">
        <f>H81-I81</f>
        <v>10.235000000000001</v>
      </c>
    </row>
    <row r="82" spans="1:11" ht="67.5" customHeight="1" x14ac:dyDescent="0.2">
      <c r="A82" s="3" t="s">
        <v>143</v>
      </c>
      <c r="B82" s="10">
        <v>1</v>
      </c>
      <c r="C82" s="10">
        <v>13</v>
      </c>
      <c r="D82" s="26">
        <v>1700300000</v>
      </c>
      <c r="E82" s="31"/>
      <c r="F82" s="23">
        <f>F83</f>
        <v>5.3</v>
      </c>
      <c r="G82" s="23">
        <f t="shared" ref="G82:K84" si="41">G83</f>
        <v>0</v>
      </c>
      <c r="H82" s="23">
        <f t="shared" si="41"/>
        <v>5.3</v>
      </c>
      <c r="I82" s="23">
        <f t="shared" si="41"/>
        <v>5.3</v>
      </c>
      <c r="J82" s="122">
        <f t="shared" si="34"/>
        <v>100</v>
      </c>
      <c r="K82" s="23">
        <f t="shared" si="41"/>
        <v>0</v>
      </c>
    </row>
    <row r="83" spans="1:11" ht="45" customHeight="1" x14ac:dyDescent="0.2">
      <c r="A83" s="3" t="s">
        <v>139</v>
      </c>
      <c r="B83" s="10">
        <v>1</v>
      </c>
      <c r="C83" s="10">
        <v>13</v>
      </c>
      <c r="D83" s="26">
        <v>1700389020</v>
      </c>
      <c r="E83" s="31"/>
      <c r="F83" s="23">
        <f>F84</f>
        <v>5.3</v>
      </c>
      <c r="G83" s="23">
        <f t="shared" si="41"/>
        <v>0</v>
      </c>
      <c r="H83" s="23">
        <f t="shared" si="41"/>
        <v>5.3</v>
      </c>
      <c r="I83" s="23">
        <f t="shared" si="41"/>
        <v>5.3</v>
      </c>
      <c r="J83" s="122">
        <f t="shared" si="34"/>
        <v>100</v>
      </c>
      <c r="K83" s="23">
        <f t="shared" si="41"/>
        <v>0</v>
      </c>
    </row>
    <row r="84" spans="1:11" ht="11.25" customHeight="1" x14ac:dyDescent="0.2">
      <c r="A84" s="3" t="s">
        <v>87</v>
      </c>
      <c r="B84" s="10">
        <v>1</v>
      </c>
      <c r="C84" s="10">
        <v>13</v>
      </c>
      <c r="D84" s="26">
        <v>1700389020</v>
      </c>
      <c r="E84" s="31">
        <v>500</v>
      </c>
      <c r="F84" s="23">
        <f>F85</f>
        <v>5.3</v>
      </c>
      <c r="G84" s="23">
        <f t="shared" si="41"/>
        <v>0</v>
      </c>
      <c r="H84" s="23">
        <f t="shared" si="41"/>
        <v>5.3</v>
      </c>
      <c r="I84" s="23">
        <f t="shared" si="41"/>
        <v>5.3</v>
      </c>
      <c r="J84" s="122">
        <f t="shared" si="34"/>
        <v>100</v>
      </c>
      <c r="K84" s="23">
        <f t="shared" si="41"/>
        <v>0</v>
      </c>
    </row>
    <row r="85" spans="1:11" ht="11.25" customHeight="1" x14ac:dyDescent="0.2">
      <c r="A85" s="3" t="s">
        <v>65</v>
      </c>
      <c r="B85" s="10">
        <v>1</v>
      </c>
      <c r="C85" s="10">
        <v>13</v>
      </c>
      <c r="D85" s="26">
        <v>1700389020</v>
      </c>
      <c r="E85" s="31">
        <v>540</v>
      </c>
      <c r="F85" s="23">
        <v>5.3</v>
      </c>
      <c r="G85" s="37"/>
      <c r="H85" s="25">
        <v>5.3</v>
      </c>
      <c r="I85" s="103">
        <v>5.3</v>
      </c>
      <c r="J85" s="122">
        <f t="shared" si="34"/>
        <v>100</v>
      </c>
      <c r="K85" s="133">
        <f>H85-I85</f>
        <v>0</v>
      </c>
    </row>
    <row r="86" spans="1:11" ht="27.75" customHeight="1" x14ac:dyDescent="0.2">
      <c r="A86" s="3" t="s">
        <v>151</v>
      </c>
      <c r="B86" s="10">
        <v>1</v>
      </c>
      <c r="C86" s="10">
        <v>13</v>
      </c>
      <c r="D86" s="26">
        <v>1700400000</v>
      </c>
      <c r="E86" s="31"/>
      <c r="F86" s="23">
        <f>F87</f>
        <v>45</v>
      </c>
      <c r="G86" s="23">
        <f t="shared" ref="G86:K88" si="42">G87</f>
        <v>0</v>
      </c>
      <c r="H86" s="23">
        <f t="shared" si="42"/>
        <v>45</v>
      </c>
      <c r="I86" s="23">
        <f t="shared" si="42"/>
        <v>35.055</v>
      </c>
      <c r="J86" s="122">
        <f t="shared" si="34"/>
        <v>77.900000000000006</v>
      </c>
      <c r="K86" s="23">
        <f t="shared" si="42"/>
        <v>9.9450000000000003</v>
      </c>
    </row>
    <row r="87" spans="1:11" ht="26.25" customHeight="1" x14ac:dyDescent="0.2">
      <c r="A87" s="3" t="s">
        <v>112</v>
      </c>
      <c r="B87" s="10">
        <v>1</v>
      </c>
      <c r="C87" s="10">
        <v>13</v>
      </c>
      <c r="D87" s="26">
        <v>1700499990</v>
      </c>
      <c r="E87" s="31"/>
      <c r="F87" s="23">
        <f>F88</f>
        <v>45</v>
      </c>
      <c r="G87" s="23">
        <f t="shared" si="42"/>
        <v>0</v>
      </c>
      <c r="H87" s="23">
        <f t="shared" si="42"/>
        <v>45</v>
      </c>
      <c r="I87" s="23">
        <f t="shared" si="42"/>
        <v>35.055</v>
      </c>
      <c r="J87" s="122">
        <f t="shared" si="34"/>
        <v>77.900000000000006</v>
      </c>
      <c r="K87" s="23">
        <f t="shared" si="42"/>
        <v>9.9450000000000003</v>
      </c>
    </row>
    <row r="88" spans="1:11" ht="22.5" customHeight="1" x14ac:dyDescent="0.2">
      <c r="A88" s="3" t="s">
        <v>174</v>
      </c>
      <c r="B88" s="10">
        <v>1</v>
      </c>
      <c r="C88" s="10">
        <v>13</v>
      </c>
      <c r="D88" s="26">
        <v>1700499990</v>
      </c>
      <c r="E88" s="31">
        <v>200</v>
      </c>
      <c r="F88" s="23">
        <f>F89</f>
        <v>45</v>
      </c>
      <c r="G88" s="23">
        <f t="shared" si="42"/>
        <v>0</v>
      </c>
      <c r="H88" s="23">
        <f t="shared" si="42"/>
        <v>45</v>
      </c>
      <c r="I88" s="23">
        <f t="shared" si="42"/>
        <v>35.055</v>
      </c>
      <c r="J88" s="122">
        <f t="shared" si="34"/>
        <v>77.900000000000006</v>
      </c>
      <c r="K88" s="23">
        <f t="shared" si="42"/>
        <v>9.9450000000000003</v>
      </c>
    </row>
    <row r="89" spans="1:11" ht="22.5" x14ac:dyDescent="0.2">
      <c r="A89" s="3" t="s">
        <v>68</v>
      </c>
      <c r="B89" s="10">
        <v>1</v>
      </c>
      <c r="C89" s="10">
        <v>13</v>
      </c>
      <c r="D89" s="26">
        <v>1700499990</v>
      </c>
      <c r="E89" s="31">
        <v>240</v>
      </c>
      <c r="F89" s="23">
        <v>45</v>
      </c>
      <c r="G89" s="37"/>
      <c r="H89" s="25">
        <v>45</v>
      </c>
      <c r="I89" s="103">
        <v>35.055</v>
      </c>
      <c r="J89" s="122">
        <f t="shared" si="34"/>
        <v>77.900000000000006</v>
      </c>
      <c r="K89" s="133">
        <f>H89-I89</f>
        <v>9.9450000000000003</v>
      </c>
    </row>
    <row r="90" spans="1:11" ht="33.75" customHeight="1" x14ac:dyDescent="0.2">
      <c r="A90" s="8" t="s">
        <v>267</v>
      </c>
      <c r="B90" s="10">
        <v>1</v>
      </c>
      <c r="C90" s="10">
        <v>13</v>
      </c>
      <c r="D90" s="26">
        <v>1800000000</v>
      </c>
      <c r="E90" s="31" t="s">
        <v>66</v>
      </c>
      <c r="F90" s="23" t="e">
        <f>F91</f>
        <v>#REF!</v>
      </c>
      <c r="G90" s="23" t="e">
        <f t="shared" ref="G90:K91" si="43">G91</f>
        <v>#REF!</v>
      </c>
      <c r="H90" s="23">
        <f t="shared" si="43"/>
        <v>2987.4999999999995</v>
      </c>
      <c r="I90" s="23">
        <f t="shared" si="43"/>
        <v>1096.2539999999999</v>
      </c>
      <c r="J90" s="122">
        <f t="shared" si="34"/>
        <v>36.694694560669461</v>
      </c>
      <c r="K90" s="23">
        <f t="shared" si="43"/>
        <v>1891.2460000000001</v>
      </c>
    </row>
    <row r="91" spans="1:11" ht="22.5" customHeight="1" x14ac:dyDescent="0.2">
      <c r="A91" s="8" t="s">
        <v>159</v>
      </c>
      <c r="B91" s="10">
        <v>1</v>
      </c>
      <c r="C91" s="10">
        <v>13</v>
      </c>
      <c r="D91" s="26">
        <v>1810000000</v>
      </c>
      <c r="E91" s="31" t="s">
        <v>66</v>
      </c>
      <c r="F91" s="23" t="e">
        <f>F92+#REF!</f>
        <v>#REF!</v>
      </c>
      <c r="G91" s="23" t="e">
        <f>G92+#REF!</f>
        <v>#REF!</v>
      </c>
      <c r="H91" s="23">
        <f>H92</f>
        <v>2987.4999999999995</v>
      </c>
      <c r="I91" s="23">
        <f t="shared" si="43"/>
        <v>1096.2539999999999</v>
      </c>
      <c r="J91" s="123">
        <f t="shared" si="43"/>
        <v>36.694694560669461</v>
      </c>
      <c r="K91" s="23">
        <f t="shared" si="43"/>
        <v>1891.2460000000001</v>
      </c>
    </row>
    <row r="92" spans="1:11" ht="33.75" customHeight="1" x14ac:dyDescent="0.2">
      <c r="A92" s="8" t="s">
        <v>160</v>
      </c>
      <c r="B92" s="10">
        <v>1</v>
      </c>
      <c r="C92" s="10">
        <v>13</v>
      </c>
      <c r="D92" s="26">
        <v>1810100000</v>
      </c>
      <c r="E92" s="31"/>
      <c r="F92" s="23" t="e">
        <f>F93+F100</f>
        <v>#REF!</v>
      </c>
      <c r="G92" s="23" t="e">
        <f t="shared" ref="G92:H92" si="44">G93+G100</f>
        <v>#REF!</v>
      </c>
      <c r="H92" s="23">
        <f t="shared" si="44"/>
        <v>2987.4999999999995</v>
      </c>
      <c r="I92" s="23">
        <f t="shared" ref="I92:K92" si="45">I93+I100</f>
        <v>1096.2539999999999</v>
      </c>
      <c r="J92" s="122">
        <f t="shared" si="34"/>
        <v>36.694694560669461</v>
      </c>
      <c r="K92" s="23">
        <f t="shared" si="45"/>
        <v>1891.2460000000001</v>
      </c>
    </row>
    <row r="93" spans="1:11" ht="27.75" customHeight="1" x14ac:dyDescent="0.2">
      <c r="A93" s="8" t="s">
        <v>109</v>
      </c>
      <c r="B93" s="10">
        <v>1</v>
      </c>
      <c r="C93" s="10">
        <v>13</v>
      </c>
      <c r="D93" s="26">
        <v>1810100590</v>
      </c>
      <c r="E93" s="31" t="s">
        <v>66</v>
      </c>
      <c r="F93" s="23">
        <f>F94+F96+F98</f>
        <v>2863.6</v>
      </c>
      <c r="G93" s="23">
        <f t="shared" ref="G93:H93" si="46">G94+G96+G98</f>
        <v>81.658559999999994</v>
      </c>
      <c r="H93" s="23">
        <f t="shared" si="46"/>
        <v>2945.2999999999997</v>
      </c>
      <c r="I93" s="23">
        <f t="shared" ref="I93:K93" si="47">I94+I96+I98</f>
        <v>1096.2539999999999</v>
      </c>
      <c r="J93" s="122">
        <f t="shared" si="34"/>
        <v>37.220452924999151</v>
      </c>
      <c r="K93" s="23">
        <f t="shared" si="47"/>
        <v>1849.046</v>
      </c>
    </row>
    <row r="94" spans="1:11" ht="45" customHeight="1" x14ac:dyDescent="0.2">
      <c r="A94" s="3" t="s">
        <v>70</v>
      </c>
      <c r="B94" s="10">
        <v>1</v>
      </c>
      <c r="C94" s="10">
        <v>13</v>
      </c>
      <c r="D94" s="26">
        <v>1810100590</v>
      </c>
      <c r="E94" s="31" t="s">
        <v>71</v>
      </c>
      <c r="F94" s="23">
        <f>F95</f>
        <v>2632.5</v>
      </c>
      <c r="G94" s="23">
        <f t="shared" ref="G94:K94" si="48">G95</f>
        <v>0</v>
      </c>
      <c r="H94" s="23">
        <f t="shared" si="48"/>
        <v>2632.5</v>
      </c>
      <c r="I94" s="23">
        <f t="shared" si="48"/>
        <v>989.52</v>
      </c>
      <c r="J94" s="122">
        <f t="shared" si="34"/>
        <v>37.588603988603985</v>
      </c>
      <c r="K94" s="23">
        <f t="shared" si="48"/>
        <v>1642.98</v>
      </c>
    </row>
    <row r="95" spans="1:11" x14ac:dyDescent="0.2">
      <c r="A95" s="3" t="s">
        <v>72</v>
      </c>
      <c r="B95" s="10">
        <v>1</v>
      </c>
      <c r="C95" s="10">
        <v>13</v>
      </c>
      <c r="D95" s="26">
        <v>1810100590</v>
      </c>
      <c r="E95" s="31" t="s">
        <v>73</v>
      </c>
      <c r="F95" s="23">
        <v>2632.5</v>
      </c>
      <c r="G95" s="37"/>
      <c r="H95" s="25">
        <v>2632.5</v>
      </c>
      <c r="I95" s="103">
        <v>989.52</v>
      </c>
      <c r="J95" s="122">
        <f t="shared" si="34"/>
        <v>37.588603988603985</v>
      </c>
      <c r="K95" s="133">
        <f>H95-I95</f>
        <v>1642.98</v>
      </c>
    </row>
    <row r="96" spans="1:11" ht="22.5" customHeight="1" x14ac:dyDescent="0.2">
      <c r="A96" s="3" t="s">
        <v>174</v>
      </c>
      <c r="B96" s="10">
        <v>1</v>
      </c>
      <c r="C96" s="10">
        <v>13</v>
      </c>
      <c r="D96" s="26">
        <v>1810100590</v>
      </c>
      <c r="E96" s="31" t="s">
        <v>67</v>
      </c>
      <c r="F96" s="23">
        <f>F97</f>
        <v>225.2</v>
      </c>
      <c r="G96" s="23">
        <f t="shared" ref="G96:K96" si="49">G97</f>
        <v>81.5</v>
      </c>
      <c r="H96" s="23">
        <f t="shared" si="49"/>
        <v>306.7</v>
      </c>
      <c r="I96" s="23">
        <f t="shared" si="49"/>
        <v>106.23</v>
      </c>
      <c r="J96" s="122">
        <f t="shared" si="34"/>
        <v>34.636452559504406</v>
      </c>
      <c r="K96" s="23">
        <f t="shared" si="49"/>
        <v>200.46999999999997</v>
      </c>
    </row>
    <row r="97" spans="1:11" ht="22.5" x14ac:dyDescent="0.2">
      <c r="A97" s="3" t="s">
        <v>68</v>
      </c>
      <c r="B97" s="10">
        <v>1</v>
      </c>
      <c r="C97" s="10">
        <v>13</v>
      </c>
      <c r="D97" s="26">
        <v>1810100590</v>
      </c>
      <c r="E97" s="31" t="s">
        <v>69</v>
      </c>
      <c r="F97" s="23">
        <v>225.2</v>
      </c>
      <c r="G97" s="37">
        <v>81.5</v>
      </c>
      <c r="H97" s="25">
        <v>306.7</v>
      </c>
      <c r="I97" s="103">
        <v>106.23</v>
      </c>
      <c r="J97" s="122">
        <f t="shared" si="34"/>
        <v>34.636452559504406</v>
      </c>
      <c r="K97" s="133">
        <f>H97-I97</f>
        <v>200.46999999999997</v>
      </c>
    </row>
    <row r="98" spans="1:11" ht="11.25" customHeight="1" x14ac:dyDescent="0.2">
      <c r="A98" s="3" t="s">
        <v>77</v>
      </c>
      <c r="B98" s="10">
        <v>1</v>
      </c>
      <c r="C98" s="10">
        <v>13</v>
      </c>
      <c r="D98" s="26">
        <v>1810100590</v>
      </c>
      <c r="E98" s="31" t="s">
        <v>78</v>
      </c>
      <c r="F98" s="23">
        <f>F99</f>
        <v>5.9</v>
      </c>
      <c r="G98" s="23">
        <f t="shared" ref="G98:K98" si="50">G99</f>
        <v>0.15856000000000001</v>
      </c>
      <c r="H98" s="23">
        <f t="shared" si="50"/>
        <v>6.1</v>
      </c>
      <c r="I98" s="23">
        <f t="shared" si="50"/>
        <v>0.504</v>
      </c>
      <c r="J98" s="122">
        <f t="shared" si="34"/>
        <v>8.2622950819672134</v>
      </c>
      <c r="K98" s="23">
        <f t="shared" si="50"/>
        <v>5.5960000000000001</v>
      </c>
    </row>
    <row r="99" spans="1:11" x14ac:dyDescent="0.2">
      <c r="A99" s="3" t="s">
        <v>79</v>
      </c>
      <c r="B99" s="10">
        <v>1</v>
      </c>
      <c r="C99" s="10">
        <v>13</v>
      </c>
      <c r="D99" s="26">
        <v>1810100590</v>
      </c>
      <c r="E99" s="31" t="s">
        <v>80</v>
      </c>
      <c r="F99" s="23">
        <v>5.9</v>
      </c>
      <c r="G99" s="52">
        <f>158.56/1000</f>
        <v>0.15856000000000001</v>
      </c>
      <c r="H99" s="25">
        <v>6.1</v>
      </c>
      <c r="I99" s="103">
        <v>0.504</v>
      </c>
      <c r="J99" s="122">
        <f t="shared" si="34"/>
        <v>8.2622950819672134</v>
      </c>
      <c r="K99" s="133">
        <f>H99-I99</f>
        <v>5.5960000000000001</v>
      </c>
    </row>
    <row r="100" spans="1:11" ht="11.25" customHeight="1" x14ac:dyDescent="0.2">
      <c r="A100" s="5" t="s">
        <v>110</v>
      </c>
      <c r="B100" s="10">
        <v>1</v>
      </c>
      <c r="C100" s="10">
        <v>13</v>
      </c>
      <c r="D100" s="26">
        <v>1810102400</v>
      </c>
      <c r="E100" s="31"/>
      <c r="F100" s="23" t="e">
        <f>#REF!+F101</f>
        <v>#REF!</v>
      </c>
      <c r="G100" s="23" t="e">
        <f>#REF!+G101</f>
        <v>#REF!</v>
      </c>
      <c r="H100" s="23">
        <f>H101</f>
        <v>42.2</v>
      </c>
      <c r="I100" s="23">
        <f t="shared" ref="I100:K100" si="51">I101</f>
        <v>0</v>
      </c>
      <c r="J100" s="123">
        <f t="shared" si="51"/>
        <v>0</v>
      </c>
      <c r="K100" s="23">
        <f t="shared" si="51"/>
        <v>42.2</v>
      </c>
    </row>
    <row r="101" spans="1:11" ht="22.5" customHeight="1" x14ac:dyDescent="0.2">
      <c r="A101" s="3" t="s">
        <v>174</v>
      </c>
      <c r="B101" s="10">
        <v>1</v>
      </c>
      <c r="C101" s="10">
        <v>13</v>
      </c>
      <c r="D101" s="26">
        <v>1810102400</v>
      </c>
      <c r="E101" s="31">
        <v>200</v>
      </c>
      <c r="F101" s="23">
        <f>F102</f>
        <v>42.2</v>
      </c>
      <c r="G101" s="23">
        <f t="shared" ref="G101:K101" si="52">G102</f>
        <v>0</v>
      </c>
      <c r="H101" s="23">
        <f t="shared" si="52"/>
        <v>42.2</v>
      </c>
      <c r="I101" s="23">
        <f t="shared" si="52"/>
        <v>0</v>
      </c>
      <c r="J101" s="122">
        <f t="shared" si="34"/>
        <v>0</v>
      </c>
      <c r="K101" s="23">
        <f t="shared" si="52"/>
        <v>42.2</v>
      </c>
    </row>
    <row r="102" spans="1:11" ht="22.5" x14ac:dyDescent="0.2">
      <c r="A102" s="3" t="s">
        <v>68</v>
      </c>
      <c r="B102" s="10">
        <v>1</v>
      </c>
      <c r="C102" s="10">
        <v>13</v>
      </c>
      <c r="D102" s="26">
        <v>1810102400</v>
      </c>
      <c r="E102" s="31">
        <v>240</v>
      </c>
      <c r="F102" s="23">
        <v>42.2</v>
      </c>
      <c r="G102" s="37"/>
      <c r="H102" s="25">
        <v>42.2</v>
      </c>
      <c r="I102" s="103">
        <v>0</v>
      </c>
      <c r="J102" s="122">
        <f t="shared" si="34"/>
        <v>0</v>
      </c>
      <c r="K102" s="133">
        <f>H102-I102</f>
        <v>42.2</v>
      </c>
    </row>
    <row r="103" spans="1:11" ht="11.25" customHeight="1" x14ac:dyDescent="0.2">
      <c r="A103" s="4" t="s">
        <v>39</v>
      </c>
      <c r="B103" s="10">
        <v>2</v>
      </c>
      <c r="C103" s="10">
        <v>0</v>
      </c>
      <c r="D103" s="26" t="s">
        <v>66</v>
      </c>
      <c r="E103" s="31" t="s">
        <v>66</v>
      </c>
      <c r="F103" s="23">
        <f t="shared" ref="F103:K108" si="53">F104</f>
        <v>164</v>
      </c>
      <c r="G103" s="23">
        <f t="shared" si="53"/>
        <v>0</v>
      </c>
      <c r="H103" s="23">
        <f t="shared" si="53"/>
        <v>164</v>
      </c>
      <c r="I103" s="108">
        <f t="shared" si="53"/>
        <v>23.696000000000002</v>
      </c>
      <c r="J103" s="122">
        <f t="shared" si="34"/>
        <v>14.44878048780488</v>
      </c>
      <c r="K103" s="23">
        <f t="shared" si="53"/>
        <v>140.304</v>
      </c>
    </row>
    <row r="104" spans="1:11" ht="11.25" customHeight="1" x14ac:dyDescent="0.2">
      <c r="A104" s="4" t="s">
        <v>40</v>
      </c>
      <c r="B104" s="10">
        <v>2</v>
      </c>
      <c r="C104" s="10">
        <v>3</v>
      </c>
      <c r="D104" s="26" t="s">
        <v>66</v>
      </c>
      <c r="E104" s="31" t="s">
        <v>66</v>
      </c>
      <c r="F104" s="23">
        <f t="shared" si="53"/>
        <v>164</v>
      </c>
      <c r="G104" s="23">
        <f t="shared" si="53"/>
        <v>0</v>
      </c>
      <c r="H104" s="23">
        <f t="shared" si="53"/>
        <v>164</v>
      </c>
      <c r="I104" s="108">
        <f t="shared" si="53"/>
        <v>23.696000000000002</v>
      </c>
      <c r="J104" s="122">
        <f t="shared" si="34"/>
        <v>14.44878048780488</v>
      </c>
      <c r="K104" s="23">
        <f t="shared" si="53"/>
        <v>140.304</v>
      </c>
    </row>
    <row r="105" spans="1:11" ht="11.25" customHeight="1" x14ac:dyDescent="0.2">
      <c r="A105" s="8" t="s">
        <v>88</v>
      </c>
      <c r="B105" s="10">
        <v>2</v>
      </c>
      <c r="C105" s="10">
        <v>3</v>
      </c>
      <c r="D105" s="26">
        <v>5000000000</v>
      </c>
      <c r="E105" s="31" t="s">
        <v>66</v>
      </c>
      <c r="F105" s="23">
        <f t="shared" si="53"/>
        <v>164</v>
      </c>
      <c r="G105" s="23">
        <f t="shared" si="53"/>
        <v>0</v>
      </c>
      <c r="H105" s="23">
        <f t="shared" si="53"/>
        <v>164</v>
      </c>
      <c r="I105" s="23">
        <f t="shared" si="53"/>
        <v>23.696000000000002</v>
      </c>
      <c r="J105" s="122">
        <f t="shared" si="34"/>
        <v>14.44878048780488</v>
      </c>
      <c r="K105" s="23">
        <f t="shared" si="53"/>
        <v>140.304</v>
      </c>
    </row>
    <row r="106" spans="1:11" ht="31.5" customHeight="1" x14ac:dyDescent="0.2">
      <c r="A106" s="8" t="s">
        <v>164</v>
      </c>
      <c r="B106" s="10">
        <v>2</v>
      </c>
      <c r="C106" s="10">
        <v>3</v>
      </c>
      <c r="D106" s="26">
        <v>5000100000</v>
      </c>
      <c r="E106" s="31"/>
      <c r="F106" s="23">
        <f t="shared" si="53"/>
        <v>164</v>
      </c>
      <c r="G106" s="23">
        <f t="shared" si="53"/>
        <v>0</v>
      </c>
      <c r="H106" s="23">
        <f t="shared" si="53"/>
        <v>164</v>
      </c>
      <c r="I106" s="23">
        <f t="shared" si="53"/>
        <v>23.696000000000002</v>
      </c>
      <c r="J106" s="122">
        <f t="shared" si="34"/>
        <v>14.44878048780488</v>
      </c>
      <c r="K106" s="23">
        <f t="shared" si="53"/>
        <v>140.304</v>
      </c>
    </row>
    <row r="107" spans="1:11" ht="30.75" customHeight="1" x14ac:dyDescent="0.2">
      <c r="A107" s="8" t="s">
        <v>114</v>
      </c>
      <c r="B107" s="10">
        <v>2</v>
      </c>
      <c r="C107" s="10">
        <v>3</v>
      </c>
      <c r="D107" s="26">
        <v>5000151180</v>
      </c>
      <c r="E107" s="31" t="s">
        <v>66</v>
      </c>
      <c r="F107" s="23">
        <f t="shared" si="53"/>
        <v>164</v>
      </c>
      <c r="G107" s="23">
        <f t="shared" si="53"/>
        <v>0</v>
      </c>
      <c r="H107" s="23">
        <f t="shared" si="53"/>
        <v>164</v>
      </c>
      <c r="I107" s="23">
        <f t="shared" si="53"/>
        <v>23.696000000000002</v>
      </c>
      <c r="J107" s="122">
        <f t="shared" si="34"/>
        <v>14.44878048780488</v>
      </c>
      <c r="K107" s="23">
        <f t="shared" si="53"/>
        <v>140.304</v>
      </c>
    </row>
    <row r="108" spans="1:11" ht="50.25" customHeight="1" x14ac:dyDescent="0.2">
      <c r="A108" s="3" t="s">
        <v>70</v>
      </c>
      <c r="B108" s="10">
        <v>2</v>
      </c>
      <c r="C108" s="10">
        <v>3</v>
      </c>
      <c r="D108" s="26">
        <v>5000151180</v>
      </c>
      <c r="E108" s="31" t="s">
        <v>71</v>
      </c>
      <c r="F108" s="23">
        <f t="shared" si="53"/>
        <v>164</v>
      </c>
      <c r="G108" s="23">
        <f t="shared" si="53"/>
        <v>0</v>
      </c>
      <c r="H108" s="23">
        <f t="shared" si="53"/>
        <v>164</v>
      </c>
      <c r="I108" s="23">
        <f t="shared" si="53"/>
        <v>23.696000000000002</v>
      </c>
      <c r="J108" s="122">
        <f t="shared" si="34"/>
        <v>14.44878048780488</v>
      </c>
      <c r="K108" s="23">
        <f t="shared" si="53"/>
        <v>140.304</v>
      </c>
    </row>
    <row r="109" spans="1:11" ht="22.5" customHeight="1" x14ac:dyDescent="0.2">
      <c r="A109" s="3" t="s">
        <v>75</v>
      </c>
      <c r="B109" s="10">
        <v>2</v>
      </c>
      <c r="C109" s="10">
        <v>3</v>
      </c>
      <c r="D109" s="26">
        <v>5000151180</v>
      </c>
      <c r="E109" s="31" t="s">
        <v>76</v>
      </c>
      <c r="F109" s="23">
        <v>164</v>
      </c>
      <c r="G109" s="37"/>
      <c r="H109" s="25">
        <v>164</v>
      </c>
      <c r="I109" s="103">
        <v>23.696000000000002</v>
      </c>
      <c r="J109" s="122">
        <f t="shared" si="34"/>
        <v>14.44878048780488</v>
      </c>
      <c r="K109" s="133">
        <f>H109-I109</f>
        <v>140.304</v>
      </c>
    </row>
    <row r="110" spans="1:11" ht="11.25" customHeight="1" x14ac:dyDescent="0.2">
      <c r="A110" s="4" t="s">
        <v>41</v>
      </c>
      <c r="B110" s="10">
        <v>3</v>
      </c>
      <c r="C110" s="10">
        <v>0</v>
      </c>
      <c r="D110" s="26" t="s">
        <v>66</v>
      </c>
      <c r="E110" s="31" t="s">
        <v>66</v>
      </c>
      <c r="F110" s="23" t="e">
        <f>F111+F118+F130</f>
        <v>#REF!</v>
      </c>
      <c r="G110" s="23" t="e">
        <f t="shared" ref="G110:H110" si="54">G111+G118+G130</f>
        <v>#REF!</v>
      </c>
      <c r="H110" s="23">
        <f t="shared" si="54"/>
        <v>83.3</v>
      </c>
      <c r="I110" s="108">
        <f t="shared" ref="I110:K110" si="55">I111+I118+I130</f>
        <v>10</v>
      </c>
      <c r="J110" s="122">
        <f t="shared" si="34"/>
        <v>12.004801920768307</v>
      </c>
      <c r="K110" s="23">
        <f t="shared" si="55"/>
        <v>73.3</v>
      </c>
    </row>
    <row r="111" spans="1:11" ht="11.25" customHeight="1" x14ac:dyDescent="0.2">
      <c r="A111" s="4" t="s">
        <v>42</v>
      </c>
      <c r="B111" s="10">
        <v>3</v>
      </c>
      <c r="C111" s="10">
        <v>4</v>
      </c>
      <c r="D111" s="26" t="s">
        <v>66</v>
      </c>
      <c r="E111" s="31" t="s">
        <v>66</v>
      </c>
      <c r="F111" s="23">
        <f t="shared" ref="F111:K116" si="56">F112</f>
        <v>40</v>
      </c>
      <c r="G111" s="23">
        <f t="shared" si="56"/>
        <v>0</v>
      </c>
      <c r="H111" s="23">
        <f t="shared" si="56"/>
        <v>40</v>
      </c>
      <c r="I111" s="108">
        <f t="shared" si="56"/>
        <v>0</v>
      </c>
      <c r="J111" s="122">
        <f t="shared" si="34"/>
        <v>0</v>
      </c>
      <c r="K111" s="23">
        <f t="shared" si="56"/>
        <v>40</v>
      </c>
    </row>
    <row r="112" spans="1:11" ht="33.75" customHeight="1" x14ac:dyDescent="0.2">
      <c r="A112" s="4" t="s">
        <v>257</v>
      </c>
      <c r="B112" s="10">
        <v>3</v>
      </c>
      <c r="C112" s="10">
        <v>4</v>
      </c>
      <c r="D112" s="26">
        <v>1000000000</v>
      </c>
      <c r="E112" s="31"/>
      <c r="F112" s="23">
        <f t="shared" si="56"/>
        <v>40</v>
      </c>
      <c r="G112" s="23">
        <f t="shared" si="56"/>
        <v>0</v>
      </c>
      <c r="H112" s="23">
        <f t="shared" si="56"/>
        <v>40</v>
      </c>
      <c r="I112" s="23">
        <f t="shared" si="56"/>
        <v>0</v>
      </c>
      <c r="J112" s="122">
        <f t="shared" si="34"/>
        <v>0</v>
      </c>
      <c r="K112" s="23">
        <f t="shared" si="56"/>
        <v>40</v>
      </c>
    </row>
    <row r="113" spans="1:11" ht="21" customHeight="1" x14ac:dyDescent="0.2">
      <c r="A113" s="4" t="s">
        <v>84</v>
      </c>
      <c r="B113" s="10">
        <v>3</v>
      </c>
      <c r="C113" s="10">
        <v>4</v>
      </c>
      <c r="D113" s="26">
        <v>1010000000</v>
      </c>
      <c r="E113" s="31"/>
      <c r="F113" s="23">
        <f t="shared" si="56"/>
        <v>40</v>
      </c>
      <c r="G113" s="23">
        <f t="shared" si="56"/>
        <v>0</v>
      </c>
      <c r="H113" s="23">
        <f t="shared" si="56"/>
        <v>40</v>
      </c>
      <c r="I113" s="23">
        <f t="shared" si="56"/>
        <v>0</v>
      </c>
      <c r="J113" s="122">
        <f t="shared" si="34"/>
        <v>0</v>
      </c>
      <c r="K113" s="23">
        <f t="shared" si="56"/>
        <v>40</v>
      </c>
    </row>
    <row r="114" spans="1:11" ht="34.5" customHeight="1" x14ac:dyDescent="0.2">
      <c r="A114" s="3" t="s">
        <v>115</v>
      </c>
      <c r="B114" s="10">
        <v>3</v>
      </c>
      <c r="C114" s="10">
        <v>4</v>
      </c>
      <c r="D114" s="26">
        <v>1010800000</v>
      </c>
      <c r="E114" s="31"/>
      <c r="F114" s="23">
        <f t="shared" si="56"/>
        <v>40</v>
      </c>
      <c r="G114" s="23">
        <f t="shared" si="56"/>
        <v>0</v>
      </c>
      <c r="H114" s="23">
        <f t="shared" si="56"/>
        <v>40</v>
      </c>
      <c r="I114" s="23">
        <f t="shared" si="56"/>
        <v>0</v>
      </c>
      <c r="J114" s="122">
        <f t="shared" si="34"/>
        <v>0</v>
      </c>
      <c r="K114" s="23">
        <f t="shared" si="56"/>
        <v>40</v>
      </c>
    </row>
    <row r="115" spans="1:11" ht="47.25" customHeight="1" x14ac:dyDescent="0.2">
      <c r="A115" s="3" t="s">
        <v>176</v>
      </c>
      <c r="B115" s="10">
        <v>3</v>
      </c>
      <c r="C115" s="10">
        <v>4</v>
      </c>
      <c r="D115" s="26" t="s">
        <v>173</v>
      </c>
      <c r="E115" s="31"/>
      <c r="F115" s="23">
        <f t="shared" si="56"/>
        <v>40</v>
      </c>
      <c r="G115" s="23">
        <f t="shared" si="56"/>
        <v>0</v>
      </c>
      <c r="H115" s="23">
        <f t="shared" si="56"/>
        <v>40</v>
      </c>
      <c r="I115" s="23">
        <f t="shared" si="56"/>
        <v>0</v>
      </c>
      <c r="J115" s="122">
        <f t="shared" si="34"/>
        <v>0</v>
      </c>
      <c r="K115" s="23">
        <f t="shared" si="56"/>
        <v>40</v>
      </c>
    </row>
    <row r="116" spans="1:11" ht="24" customHeight="1" x14ac:dyDescent="0.2">
      <c r="A116" s="3" t="s">
        <v>174</v>
      </c>
      <c r="B116" s="10">
        <v>3</v>
      </c>
      <c r="C116" s="10">
        <v>4</v>
      </c>
      <c r="D116" s="26" t="s">
        <v>173</v>
      </c>
      <c r="E116" s="31">
        <v>200</v>
      </c>
      <c r="F116" s="23">
        <f t="shared" si="56"/>
        <v>40</v>
      </c>
      <c r="G116" s="23">
        <f t="shared" si="56"/>
        <v>0</v>
      </c>
      <c r="H116" s="23">
        <f t="shared" si="56"/>
        <v>40</v>
      </c>
      <c r="I116" s="23">
        <f t="shared" si="56"/>
        <v>0</v>
      </c>
      <c r="J116" s="122">
        <f t="shared" si="34"/>
        <v>0</v>
      </c>
      <c r="K116" s="23">
        <f t="shared" si="56"/>
        <v>40</v>
      </c>
    </row>
    <row r="117" spans="1:11" ht="22.5" x14ac:dyDescent="0.2">
      <c r="A117" s="3" t="s">
        <v>68</v>
      </c>
      <c r="B117" s="10">
        <v>3</v>
      </c>
      <c r="C117" s="10">
        <v>4</v>
      </c>
      <c r="D117" s="26" t="s">
        <v>173</v>
      </c>
      <c r="E117" s="31">
        <v>240</v>
      </c>
      <c r="F117" s="23">
        <v>40</v>
      </c>
      <c r="G117" s="37"/>
      <c r="H117" s="25">
        <v>40</v>
      </c>
      <c r="I117" s="103">
        <v>0</v>
      </c>
      <c r="J117" s="122">
        <f t="shared" si="34"/>
        <v>0</v>
      </c>
      <c r="K117" s="133">
        <f>H117-I117</f>
        <v>40</v>
      </c>
    </row>
    <row r="118" spans="1:11" ht="22.5" customHeight="1" x14ac:dyDescent="0.2">
      <c r="A118" s="4" t="s">
        <v>50</v>
      </c>
      <c r="B118" s="10">
        <v>3</v>
      </c>
      <c r="C118" s="10">
        <v>9</v>
      </c>
      <c r="D118" s="26" t="s">
        <v>66</v>
      </c>
      <c r="E118" s="31" t="s">
        <v>66</v>
      </c>
      <c r="F118" s="23">
        <f>F119</f>
        <v>10</v>
      </c>
      <c r="G118" s="23">
        <f t="shared" ref="G118:K118" si="57">G119</f>
        <v>0</v>
      </c>
      <c r="H118" s="23">
        <f t="shared" si="57"/>
        <v>10</v>
      </c>
      <c r="I118" s="108">
        <f t="shared" si="57"/>
        <v>10</v>
      </c>
      <c r="J118" s="122">
        <f t="shared" si="34"/>
        <v>100</v>
      </c>
      <c r="K118" s="23">
        <f t="shared" si="57"/>
        <v>0</v>
      </c>
    </row>
    <row r="119" spans="1:11" ht="37.5" customHeight="1" x14ac:dyDescent="0.2">
      <c r="A119" s="8" t="s">
        <v>253</v>
      </c>
      <c r="B119" s="10">
        <v>3</v>
      </c>
      <c r="C119" s="10">
        <v>9</v>
      </c>
      <c r="D119" s="26">
        <v>1100000000</v>
      </c>
      <c r="E119" s="31" t="s">
        <v>66</v>
      </c>
      <c r="F119" s="23">
        <f>F120+F125</f>
        <v>10</v>
      </c>
      <c r="G119" s="23">
        <f t="shared" ref="G119:H119" si="58">G120+G125</f>
        <v>0</v>
      </c>
      <c r="H119" s="23">
        <f t="shared" si="58"/>
        <v>10</v>
      </c>
      <c r="I119" s="23">
        <f t="shared" ref="I119:K119" si="59">I120+I125</f>
        <v>10</v>
      </c>
      <c r="J119" s="122">
        <f t="shared" ref="J119:J177" si="60">I119/H119*100</f>
        <v>100</v>
      </c>
      <c r="K119" s="23">
        <f t="shared" si="59"/>
        <v>0</v>
      </c>
    </row>
    <row r="120" spans="1:11" ht="33.75" customHeight="1" x14ac:dyDescent="0.2">
      <c r="A120" s="8" t="s">
        <v>85</v>
      </c>
      <c r="B120" s="10">
        <v>3</v>
      </c>
      <c r="C120" s="10">
        <v>9</v>
      </c>
      <c r="D120" s="26">
        <v>1110000000</v>
      </c>
      <c r="E120" s="31" t="s">
        <v>66</v>
      </c>
      <c r="F120" s="23">
        <f>F121</f>
        <v>5</v>
      </c>
      <c r="G120" s="23">
        <f t="shared" ref="G120:K123" si="61">G121</f>
        <v>0</v>
      </c>
      <c r="H120" s="23">
        <f t="shared" si="61"/>
        <v>5</v>
      </c>
      <c r="I120" s="23">
        <f t="shared" si="61"/>
        <v>5</v>
      </c>
      <c r="J120" s="122">
        <f t="shared" si="60"/>
        <v>100</v>
      </c>
      <c r="K120" s="23">
        <f t="shared" si="61"/>
        <v>0</v>
      </c>
    </row>
    <row r="121" spans="1:11" ht="39" customHeight="1" x14ac:dyDescent="0.2">
      <c r="A121" s="8" t="s">
        <v>117</v>
      </c>
      <c r="B121" s="10">
        <v>3</v>
      </c>
      <c r="C121" s="10">
        <v>9</v>
      </c>
      <c r="D121" s="26">
        <v>1110100000</v>
      </c>
      <c r="E121" s="31" t="s">
        <v>66</v>
      </c>
      <c r="F121" s="23">
        <f>F122</f>
        <v>5</v>
      </c>
      <c r="G121" s="23">
        <f t="shared" si="61"/>
        <v>0</v>
      </c>
      <c r="H121" s="23">
        <f t="shared" si="61"/>
        <v>5</v>
      </c>
      <c r="I121" s="23">
        <f t="shared" si="61"/>
        <v>5</v>
      </c>
      <c r="J121" s="122">
        <f t="shared" si="60"/>
        <v>100</v>
      </c>
      <c r="K121" s="23">
        <f t="shared" si="61"/>
        <v>0</v>
      </c>
    </row>
    <row r="122" spans="1:11" ht="39" customHeight="1" x14ac:dyDescent="0.2">
      <c r="A122" s="8" t="s">
        <v>112</v>
      </c>
      <c r="B122" s="10">
        <v>3</v>
      </c>
      <c r="C122" s="10">
        <v>9</v>
      </c>
      <c r="D122" s="26">
        <v>1110199990</v>
      </c>
      <c r="E122" s="31"/>
      <c r="F122" s="23">
        <f>F123</f>
        <v>5</v>
      </c>
      <c r="G122" s="23">
        <f t="shared" si="61"/>
        <v>0</v>
      </c>
      <c r="H122" s="23">
        <f t="shared" si="61"/>
        <v>5</v>
      </c>
      <c r="I122" s="23">
        <f t="shared" si="61"/>
        <v>5</v>
      </c>
      <c r="J122" s="122">
        <f t="shared" si="60"/>
        <v>100</v>
      </c>
      <c r="K122" s="23">
        <f t="shared" si="61"/>
        <v>0</v>
      </c>
    </row>
    <row r="123" spans="1:11" ht="22.5" customHeight="1" x14ac:dyDescent="0.2">
      <c r="A123" s="3" t="s">
        <v>174</v>
      </c>
      <c r="B123" s="10">
        <v>3</v>
      </c>
      <c r="C123" s="10">
        <v>9</v>
      </c>
      <c r="D123" s="26">
        <v>1110199990</v>
      </c>
      <c r="E123" s="31" t="s">
        <v>67</v>
      </c>
      <c r="F123" s="23">
        <f>F124</f>
        <v>5</v>
      </c>
      <c r="G123" s="23">
        <f t="shared" si="61"/>
        <v>0</v>
      </c>
      <c r="H123" s="23">
        <f t="shared" si="61"/>
        <v>5</v>
      </c>
      <c r="I123" s="23">
        <f t="shared" si="61"/>
        <v>5</v>
      </c>
      <c r="J123" s="122">
        <f t="shared" si="60"/>
        <v>100</v>
      </c>
      <c r="K123" s="23">
        <f t="shared" si="61"/>
        <v>0</v>
      </c>
    </row>
    <row r="124" spans="1:11" ht="22.5" x14ac:dyDescent="0.2">
      <c r="A124" s="3" t="s">
        <v>68</v>
      </c>
      <c r="B124" s="10">
        <v>3</v>
      </c>
      <c r="C124" s="10">
        <v>9</v>
      </c>
      <c r="D124" s="26">
        <v>1110199990</v>
      </c>
      <c r="E124" s="31" t="s">
        <v>69</v>
      </c>
      <c r="F124" s="23">
        <v>5</v>
      </c>
      <c r="G124" s="37"/>
      <c r="H124" s="25">
        <v>5</v>
      </c>
      <c r="I124" s="103">
        <v>5</v>
      </c>
      <c r="J124" s="122">
        <f t="shared" si="60"/>
        <v>100</v>
      </c>
      <c r="K124" s="133">
        <f>H124-I124</f>
        <v>0</v>
      </c>
    </row>
    <row r="125" spans="1:11" ht="11.25" customHeight="1" x14ac:dyDescent="0.2">
      <c r="A125" s="8" t="s">
        <v>86</v>
      </c>
      <c r="B125" s="10">
        <v>3</v>
      </c>
      <c r="C125" s="10">
        <v>9</v>
      </c>
      <c r="D125" s="26">
        <v>1120000000</v>
      </c>
      <c r="E125" s="31" t="s">
        <v>66</v>
      </c>
      <c r="F125" s="23">
        <f>F126</f>
        <v>5</v>
      </c>
      <c r="G125" s="23">
        <f t="shared" ref="G125:K128" si="62">G126</f>
        <v>0</v>
      </c>
      <c r="H125" s="23">
        <f t="shared" si="62"/>
        <v>5</v>
      </c>
      <c r="I125" s="23">
        <f t="shared" si="62"/>
        <v>5</v>
      </c>
      <c r="J125" s="122">
        <f t="shared" si="60"/>
        <v>100</v>
      </c>
      <c r="K125" s="23">
        <f t="shared" si="62"/>
        <v>0</v>
      </c>
    </row>
    <row r="126" spans="1:11" ht="24" customHeight="1" x14ac:dyDescent="0.2">
      <c r="A126" s="8" t="s">
        <v>144</v>
      </c>
      <c r="B126" s="10">
        <v>3</v>
      </c>
      <c r="C126" s="10">
        <v>9</v>
      </c>
      <c r="D126" s="26">
        <v>1120200000</v>
      </c>
      <c r="E126" s="31" t="s">
        <v>66</v>
      </c>
      <c r="F126" s="23">
        <f>F127</f>
        <v>5</v>
      </c>
      <c r="G126" s="23">
        <f t="shared" si="62"/>
        <v>0</v>
      </c>
      <c r="H126" s="23">
        <f t="shared" si="62"/>
        <v>5</v>
      </c>
      <c r="I126" s="23">
        <f t="shared" si="62"/>
        <v>5</v>
      </c>
      <c r="J126" s="122">
        <f t="shared" si="60"/>
        <v>100</v>
      </c>
      <c r="K126" s="23">
        <f t="shared" si="62"/>
        <v>0</v>
      </c>
    </row>
    <row r="127" spans="1:11" ht="24" customHeight="1" x14ac:dyDescent="0.2">
      <c r="A127" s="8" t="s">
        <v>112</v>
      </c>
      <c r="B127" s="10">
        <v>3</v>
      </c>
      <c r="C127" s="10">
        <v>9</v>
      </c>
      <c r="D127" s="26">
        <v>1120299990</v>
      </c>
      <c r="E127" s="31"/>
      <c r="F127" s="23">
        <f>F128</f>
        <v>5</v>
      </c>
      <c r="G127" s="23">
        <f t="shared" si="62"/>
        <v>0</v>
      </c>
      <c r="H127" s="23">
        <f t="shared" si="62"/>
        <v>5</v>
      </c>
      <c r="I127" s="23">
        <f t="shared" si="62"/>
        <v>5</v>
      </c>
      <c r="J127" s="122">
        <f t="shared" si="60"/>
        <v>100</v>
      </c>
      <c r="K127" s="23">
        <f t="shared" si="62"/>
        <v>0</v>
      </c>
    </row>
    <row r="128" spans="1:11" ht="22.5" customHeight="1" x14ac:dyDescent="0.2">
      <c r="A128" s="3" t="s">
        <v>174</v>
      </c>
      <c r="B128" s="10">
        <v>3</v>
      </c>
      <c r="C128" s="10">
        <v>9</v>
      </c>
      <c r="D128" s="26">
        <v>1120299990</v>
      </c>
      <c r="E128" s="31" t="s">
        <v>67</v>
      </c>
      <c r="F128" s="23">
        <f>F129</f>
        <v>5</v>
      </c>
      <c r="G128" s="23">
        <f t="shared" si="62"/>
        <v>0</v>
      </c>
      <c r="H128" s="23">
        <f t="shared" si="62"/>
        <v>5</v>
      </c>
      <c r="I128" s="23">
        <f t="shared" si="62"/>
        <v>5</v>
      </c>
      <c r="J128" s="122">
        <f t="shared" si="60"/>
        <v>100</v>
      </c>
      <c r="K128" s="23">
        <f t="shared" si="62"/>
        <v>0</v>
      </c>
    </row>
    <row r="129" spans="1:11" ht="22.5" x14ac:dyDescent="0.2">
      <c r="A129" s="3" t="s">
        <v>68</v>
      </c>
      <c r="B129" s="10">
        <v>3</v>
      </c>
      <c r="C129" s="10">
        <v>9</v>
      </c>
      <c r="D129" s="26">
        <v>1120299990</v>
      </c>
      <c r="E129" s="31" t="s">
        <v>69</v>
      </c>
      <c r="F129" s="23">
        <v>5</v>
      </c>
      <c r="G129" s="37"/>
      <c r="H129" s="25">
        <v>5</v>
      </c>
      <c r="I129" s="103">
        <v>5</v>
      </c>
      <c r="J129" s="122">
        <f t="shared" si="60"/>
        <v>100</v>
      </c>
      <c r="K129" s="133">
        <f>H129-I129</f>
        <v>0</v>
      </c>
    </row>
    <row r="130" spans="1:11" ht="24" customHeight="1" x14ac:dyDescent="0.2">
      <c r="A130" s="3" t="s">
        <v>118</v>
      </c>
      <c r="B130" s="10">
        <v>3</v>
      </c>
      <c r="C130" s="10">
        <v>14</v>
      </c>
      <c r="D130" s="26"/>
      <c r="E130" s="31"/>
      <c r="F130" s="23" t="e">
        <f>F131</f>
        <v>#REF!</v>
      </c>
      <c r="G130" s="23" t="e">
        <f t="shared" ref="G130:K132" si="63">G131</f>
        <v>#REF!</v>
      </c>
      <c r="H130" s="23">
        <f t="shared" si="63"/>
        <v>33.299999999999997</v>
      </c>
      <c r="I130" s="108">
        <f t="shared" si="63"/>
        <v>0</v>
      </c>
      <c r="J130" s="122">
        <f t="shared" si="60"/>
        <v>0</v>
      </c>
      <c r="K130" s="23">
        <f t="shared" si="63"/>
        <v>33.299999999999997</v>
      </c>
    </row>
    <row r="131" spans="1:11" ht="36.75" customHeight="1" x14ac:dyDescent="0.2">
      <c r="A131" s="3" t="s">
        <v>257</v>
      </c>
      <c r="B131" s="10">
        <v>3</v>
      </c>
      <c r="C131" s="10">
        <v>14</v>
      </c>
      <c r="D131" s="26">
        <v>1000000000</v>
      </c>
      <c r="E131" s="31"/>
      <c r="F131" s="23" t="e">
        <f>F132</f>
        <v>#REF!</v>
      </c>
      <c r="G131" s="23" t="e">
        <f t="shared" si="63"/>
        <v>#REF!</v>
      </c>
      <c r="H131" s="23">
        <f t="shared" si="63"/>
        <v>33.299999999999997</v>
      </c>
      <c r="I131" s="23">
        <f t="shared" si="63"/>
        <v>0</v>
      </c>
      <c r="J131" s="122">
        <f t="shared" si="60"/>
        <v>0</v>
      </c>
      <c r="K131" s="23">
        <f t="shared" si="63"/>
        <v>33.299999999999997</v>
      </c>
    </row>
    <row r="132" spans="1:11" ht="11.25" customHeight="1" x14ac:dyDescent="0.2">
      <c r="A132" s="3" t="s">
        <v>84</v>
      </c>
      <c r="B132" s="10">
        <v>3</v>
      </c>
      <c r="C132" s="10">
        <v>14</v>
      </c>
      <c r="D132" s="26">
        <v>1010000000</v>
      </c>
      <c r="E132" s="31"/>
      <c r="F132" s="23" t="e">
        <f>F133</f>
        <v>#REF!</v>
      </c>
      <c r="G132" s="23" t="e">
        <f t="shared" si="63"/>
        <v>#REF!</v>
      </c>
      <c r="H132" s="23">
        <f t="shared" si="63"/>
        <v>33.299999999999997</v>
      </c>
      <c r="I132" s="23">
        <f t="shared" si="63"/>
        <v>0</v>
      </c>
      <c r="J132" s="122">
        <f t="shared" si="60"/>
        <v>0</v>
      </c>
      <c r="K132" s="23">
        <f t="shared" si="63"/>
        <v>33.299999999999997</v>
      </c>
    </row>
    <row r="133" spans="1:11" ht="24.75" customHeight="1" x14ac:dyDescent="0.2">
      <c r="A133" s="3" t="s">
        <v>119</v>
      </c>
      <c r="B133" s="10">
        <v>3</v>
      </c>
      <c r="C133" s="10">
        <v>14</v>
      </c>
      <c r="D133" s="26">
        <v>1010300000</v>
      </c>
      <c r="E133" s="31"/>
      <c r="F133" s="23" t="e">
        <f>F134+#REF!+F137</f>
        <v>#REF!</v>
      </c>
      <c r="G133" s="23" t="e">
        <f>G134+#REF!+G137</f>
        <v>#REF!</v>
      </c>
      <c r="H133" s="23">
        <f>H134+H137</f>
        <v>33.299999999999997</v>
      </c>
      <c r="I133" s="23">
        <f t="shared" ref="I133:K133" si="64">I134+I137</f>
        <v>0</v>
      </c>
      <c r="J133" s="123">
        <f t="shared" si="64"/>
        <v>0</v>
      </c>
      <c r="K133" s="23">
        <f t="shared" si="64"/>
        <v>33.299999999999997</v>
      </c>
    </row>
    <row r="134" spans="1:11" ht="18.75" customHeight="1" x14ac:dyDescent="0.2">
      <c r="A134" s="3" t="s">
        <v>120</v>
      </c>
      <c r="B134" s="10">
        <v>3</v>
      </c>
      <c r="C134" s="10">
        <v>14</v>
      </c>
      <c r="D134" s="26">
        <v>1010382300</v>
      </c>
      <c r="E134" s="31"/>
      <c r="F134" s="23">
        <f>F135</f>
        <v>23.3</v>
      </c>
      <c r="G134" s="23">
        <f t="shared" ref="G134:K134" si="65">G135</f>
        <v>0</v>
      </c>
      <c r="H134" s="23">
        <f t="shared" si="65"/>
        <v>23.3</v>
      </c>
      <c r="I134" s="23">
        <f t="shared" si="65"/>
        <v>0</v>
      </c>
      <c r="J134" s="122">
        <f t="shared" si="60"/>
        <v>0</v>
      </c>
      <c r="K134" s="23">
        <f t="shared" si="65"/>
        <v>23.3</v>
      </c>
    </row>
    <row r="135" spans="1:11" ht="43.5" customHeight="1" x14ac:dyDescent="0.2">
      <c r="A135" s="3" t="s">
        <v>70</v>
      </c>
      <c r="B135" s="10">
        <v>3</v>
      </c>
      <c r="C135" s="10">
        <v>14</v>
      </c>
      <c r="D135" s="26">
        <v>1010382300</v>
      </c>
      <c r="E135" s="31">
        <v>100</v>
      </c>
      <c r="F135" s="23">
        <f>+F136</f>
        <v>23.3</v>
      </c>
      <c r="G135" s="23">
        <f t="shared" ref="G135:K135" si="66">+G136</f>
        <v>0</v>
      </c>
      <c r="H135" s="23">
        <f t="shared" si="66"/>
        <v>23.3</v>
      </c>
      <c r="I135" s="23">
        <f t="shared" si="66"/>
        <v>0</v>
      </c>
      <c r="J135" s="122">
        <f t="shared" si="60"/>
        <v>0</v>
      </c>
      <c r="K135" s="23">
        <f t="shared" si="66"/>
        <v>23.3</v>
      </c>
    </row>
    <row r="136" spans="1:11" ht="34.5" customHeight="1" x14ac:dyDescent="0.2">
      <c r="A136" s="3" t="s">
        <v>75</v>
      </c>
      <c r="B136" s="10">
        <v>3</v>
      </c>
      <c r="C136" s="10">
        <v>14</v>
      </c>
      <c r="D136" s="26">
        <v>1010382300</v>
      </c>
      <c r="E136" s="31">
        <v>120</v>
      </c>
      <c r="F136" s="23">
        <v>23.3</v>
      </c>
      <c r="G136" s="37"/>
      <c r="H136" s="25">
        <v>23.3</v>
      </c>
      <c r="I136" s="103">
        <v>0</v>
      </c>
      <c r="J136" s="122">
        <f t="shared" si="60"/>
        <v>0</v>
      </c>
      <c r="K136" s="133">
        <f>H136-I136</f>
        <v>23.3</v>
      </c>
    </row>
    <row r="137" spans="1:11" ht="32.25" customHeight="1" x14ac:dyDescent="0.2">
      <c r="A137" s="3" t="s">
        <v>239</v>
      </c>
      <c r="B137" s="10">
        <v>3</v>
      </c>
      <c r="C137" s="10">
        <v>14</v>
      </c>
      <c r="D137" s="26" t="s">
        <v>238</v>
      </c>
      <c r="E137" s="31"/>
      <c r="F137" s="37">
        <f>F138+F140</f>
        <v>0</v>
      </c>
      <c r="G137" s="37">
        <f>G138+G140</f>
        <v>10</v>
      </c>
      <c r="H137" s="37">
        <f>H138+H140</f>
        <v>10</v>
      </c>
      <c r="I137" s="37">
        <f t="shared" ref="I137:K137" si="67">I138+I140</f>
        <v>0</v>
      </c>
      <c r="J137" s="122">
        <f t="shared" si="60"/>
        <v>0</v>
      </c>
      <c r="K137" s="37">
        <f t="shared" si="67"/>
        <v>10</v>
      </c>
    </row>
    <row r="138" spans="1:11" ht="42" customHeight="1" x14ac:dyDescent="0.2">
      <c r="A138" s="3" t="s">
        <v>70</v>
      </c>
      <c r="B138" s="10">
        <v>3</v>
      </c>
      <c r="C138" s="10">
        <v>14</v>
      </c>
      <c r="D138" s="26" t="s">
        <v>238</v>
      </c>
      <c r="E138" s="31">
        <v>100</v>
      </c>
      <c r="F138" s="37">
        <f>F139</f>
        <v>0</v>
      </c>
      <c r="G138" s="37">
        <f>G139</f>
        <v>5.5</v>
      </c>
      <c r="H138" s="37">
        <f>H139</f>
        <v>5.5</v>
      </c>
      <c r="I138" s="37">
        <f t="shared" ref="I138:K138" si="68">I139</f>
        <v>0</v>
      </c>
      <c r="J138" s="122">
        <f t="shared" si="60"/>
        <v>0</v>
      </c>
      <c r="K138" s="37">
        <f t="shared" si="68"/>
        <v>5.5</v>
      </c>
    </row>
    <row r="139" spans="1:11" ht="27" customHeight="1" x14ac:dyDescent="0.2">
      <c r="A139" s="3" t="s">
        <v>75</v>
      </c>
      <c r="B139" s="10">
        <v>3</v>
      </c>
      <c r="C139" s="10">
        <v>14</v>
      </c>
      <c r="D139" s="26" t="s">
        <v>238</v>
      </c>
      <c r="E139" s="31">
        <v>120</v>
      </c>
      <c r="F139" s="23">
        <v>0</v>
      </c>
      <c r="G139" s="37">
        <v>5.5</v>
      </c>
      <c r="H139" s="25">
        <v>5.5</v>
      </c>
      <c r="I139" s="103">
        <v>0</v>
      </c>
      <c r="J139" s="122">
        <f t="shared" si="60"/>
        <v>0</v>
      </c>
      <c r="K139" s="133">
        <f>H139-I139</f>
        <v>5.5</v>
      </c>
    </row>
    <row r="140" spans="1:11" ht="27" customHeight="1" x14ac:dyDescent="0.2">
      <c r="A140" s="3" t="s">
        <v>174</v>
      </c>
      <c r="B140" s="10">
        <v>3</v>
      </c>
      <c r="C140" s="10">
        <v>14</v>
      </c>
      <c r="D140" s="26" t="s">
        <v>238</v>
      </c>
      <c r="E140" s="31">
        <v>200</v>
      </c>
      <c r="F140" s="37">
        <f>F141</f>
        <v>0</v>
      </c>
      <c r="G140" s="37">
        <f>G141</f>
        <v>4.5</v>
      </c>
      <c r="H140" s="37">
        <f>H141</f>
        <v>4.5</v>
      </c>
      <c r="I140" s="37">
        <f t="shared" ref="I140:K140" si="69">I141</f>
        <v>0</v>
      </c>
      <c r="J140" s="122">
        <f t="shared" si="60"/>
        <v>0</v>
      </c>
      <c r="K140" s="37">
        <f t="shared" si="69"/>
        <v>4.5</v>
      </c>
    </row>
    <row r="141" spans="1:11" ht="27" customHeight="1" x14ac:dyDescent="0.2">
      <c r="A141" s="3" t="s">
        <v>68</v>
      </c>
      <c r="B141" s="10">
        <v>3</v>
      </c>
      <c r="C141" s="10">
        <v>14</v>
      </c>
      <c r="D141" s="26" t="s">
        <v>238</v>
      </c>
      <c r="E141" s="31">
        <v>240</v>
      </c>
      <c r="F141" s="23">
        <v>0</v>
      </c>
      <c r="G141" s="37">
        <v>4.5</v>
      </c>
      <c r="H141" s="25">
        <v>4.5</v>
      </c>
      <c r="I141" s="103">
        <v>0</v>
      </c>
      <c r="J141" s="122">
        <f t="shared" si="60"/>
        <v>0</v>
      </c>
      <c r="K141" s="133">
        <f>H141-I141</f>
        <v>4.5</v>
      </c>
    </row>
    <row r="142" spans="1:11" ht="11.25" customHeight="1" x14ac:dyDescent="0.2">
      <c r="A142" s="4" t="s">
        <v>43</v>
      </c>
      <c r="B142" s="10">
        <v>4</v>
      </c>
      <c r="C142" s="18">
        <v>0</v>
      </c>
      <c r="D142" s="26" t="s">
        <v>66</v>
      </c>
      <c r="E142" s="31" t="s">
        <v>66</v>
      </c>
      <c r="F142" s="34">
        <f>F153+F143</f>
        <v>459.6</v>
      </c>
      <c r="G142" s="34">
        <f>G153+G143</f>
        <v>125</v>
      </c>
      <c r="H142" s="34">
        <f>H153+H143</f>
        <v>584.6</v>
      </c>
      <c r="I142" s="109">
        <f t="shared" ref="I142:K142" si="70">I153+I143</f>
        <v>317.42099999999999</v>
      </c>
      <c r="J142" s="122">
        <f t="shared" si="60"/>
        <v>54.297126240164204</v>
      </c>
      <c r="K142" s="34">
        <f t="shared" si="70"/>
        <v>267.17900000000003</v>
      </c>
    </row>
    <row r="143" spans="1:11" ht="11.25" customHeight="1" x14ac:dyDescent="0.2">
      <c r="A143" s="4" t="s">
        <v>268</v>
      </c>
      <c r="B143" s="10">
        <v>4</v>
      </c>
      <c r="C143" s="10">
        <v>1</v>
      </c>
      <c r="D143" s="26"/>
      <c r="E143" s="31"/>
      <c r="F143" s="34">
        <f>F144</f>
        <v>0</v>
      </c>
      <c r="G143" s="34">
        <f t="shared" ref="G143:K145" si="71">G144</f>
        <v>125</v>
      </c>
      <c r="H143" s="34">
        <f t="shared" si="71"/>
        <v>125</v>
      </c>
      <c r="I143" s="109">
        <f t="shared" si="71"/>
        <v>0</v>
      </c>
      <c r="J143" s="122">
        <f t="shared" si="60"/>
        <v>0</v>
      </c>
      <c r="K143" s="34">
        <f t="shared" si="71"/>
        <v>125</v>
      </c>
    </row>
    <row r="144" spans="1:11" ht="36.75" customHeight="1" x14ac:dyDescent="0.2">
      <c r="A144" s="4" t="s">
        <v>260</v>
      </c>
      <c r="B144" s="10">
        <v>4</v>
      </c>
      <c r="C144" s="10">
        <v>1</v>
      </c>
      <c r="D144" s="26" t="s">
        <v>177</v>
      </c>
      <c r="E144" s="31"/>
      <c r="F144" s="34">
        <f>F145</f>
        <v>0</v>
      </c>
      <c r="G144" s="34">
        <f t="shared" si="71"/>
        <v>125</v>
      </c>
      <c r="H144" s="34">
        <f t="shared" si="71"/>
        <v>125</v>
      </c>
      <c r="I144" s="34">
        <f t="shared" si="71"/>
        <v>0</v>
      </c>
      <c r="J144" s="122">
        <f t="shared" si="60"/>
        <v>0</v>
      </c>
      <c r="K144" s="34">
        <f t="shared" si="71"/>
        <v>125</v>
      </c>
    </row>
    <row r="145" spans="1:11" ht="11.25" customHeight="1" x14ac:dyDescent="0.2">
      <c r="A145" s="4" t="s">
        <v>137</v>
      </c>
      <c r="B145" s="10">
        <v>4</v>
      </c>
      <c r="C145" s="10">
        <v>1</v>
      </c>
      <c r="D145" s="26" t="s">
        <v>178</v>
      </c>
      <c r="E145" s="31"/>
      <c r="F145" s="34">
        <f>F146</f>
        <v>0</v>
      </c>
      <c r="G145" s="34">
        <f t="shared" si="71"/>
        <v>125</v>
      </c>
      <c r="H145" s="34">
        <f t="shared" si="71"/>
        <v>125</v>
      </c>
      <c r="I145" s="34">
        <f t="shared" si="71"/>
        <v>0</v>
      </c>
      <c r="J145" s="122">
        <f t="shared" si="60"/>
        <v>0</v>
      </c>
      <c r="K145" s="34">
        <f t="shared" si="71"/>
        <v>125</v>
      </c>
    </row>
    <row r="146" spans="1:11" ht="24" customHeight="1" x14ac:dyDescent="0.2">
      <c r="A146" s="4" t="s">
        <v>138</v>
      </c>
      <c r="B146" s="10">
        <v>4</v>
      </c>
      <c r="C146" s="10">
        <v>1</v>
      </c>
      <c r="D146" s="26" t="s">
        <v>179</v>
      </c>
      <c r="E146" s="31"/>
      <c r="F146" s="34">
        <f>F147+F150</f>
        <v>0</v>
      </c>
      <c r="G146" s="34">
        <f t="shared" ref="G146:H146" si="72">G147+G150</f>
        <v>125</v>
      </c>
      <c r="H146" s="34">
        <f t="shared" si="72"/>
        <v>125</v>
      </c>
      <c r="I146" s="34">
        <f t="shared" ref="I146:K146" si="73">I147+I150</f>
        <v>0</v>
      </c>
      <c r="J146" s="122">
        <f t="shared" si="60"/>
        <v>0</v>
      </c>
      <c r="K146" s="34">
        <f t="shared" si="73"/>
        <v>125</v>
      </c>
    </row>
    <row r="147" spans="1:11" ht="36" customHeight="1" x14ac:dyDescent="0.2">
      <c r="A147" s="5" t="s">
        <v>150</v>
      </c>
      <c r="B147" s="10">
        <v>4</v>
      </c>
      <c r="C147" s="10">
        <v>1</v>
      </c>
      <c r="D147" s="26" t="s">
        <v>180</v>
      </c>
      <c r="E147" s="31"/>
      <c r="F147" s="23">
        <f t="shared" ref="F147:K148" si="74">F148</f>
        <v>0</v>
      </c>
      <c r="G147" s="23">
        <f t="shared" si="74"/>
        <v>100</v>
      </c>
      <c r="H147" s="23">
        <f t="shared" si="74"/>
        <v>100</v>
      </c>
      <c r="I147" s="23">
        <f t="shared" si="74"/>
        <v>0</v>
      </c>
      <c r="J147" s="122">
        <f t="shared" si="60"/>
        <v>0</v>
      </c>
      <c r="K147" s="23">
        <f t="shared" si="74"/>
        <v>100</v>
      </c>
    </row>
    <row r="148" spans="1:11" ht="48" customHeight="1" x14ac:dyDescent="0.2">
      <c r="A148" s="3" t="s">
        <v>70</v>
      </c>
      <c r="B148" s="10">
        <v>4</v>
      </c>
      <c r="C148" s="10">
        <v>1</v>
      </c>
      <c r="D148" s="26" t="s">
        <v>180</v>
      </c>
      <c r="E148" s="31">
        <v>100</v>
      </c>
      <c r="F148" s="23">
        <f t="shared" si="74"/>
        <v>0</v>
      </c>
      <c r="G148" s="23">
        <f t="shared" si="74"/>
        <v>100</v>
      </c>
      <c r="H148" s="23">
        <f t="shared" si="74"/>
        <v>100</v>
      </c>
      <c r="I148" s="23">
        <f t="shared" si="74"/>
        <v>0</v>
      </c>
      <c r="J148" s="122">
        <f t="shared" si="60"/>
        <v>0</v>
      </c>
      <c r="K148" s="23">
        <f t="shared" si="74"/>
        <v>100</v>
      </c>
    </row>
    <row r="149" spans="1:11" ht="11.25" customHeight="1" x14ac:dyDescent="0.2">
      <c r="A149" s="3" t="s">
        <v>72</v>
      </c>
      <c r="B149" s="10">
        <v>4</v>
      </c>
      <c r="C149" s="10">
        <v>1</v>
      </c>
      <c r="D149" s="26" t="s">
        <v>180</v>
      </c>
      <c r="E149" s="31">
        <v>110</v>
      </c>
      <c r="F149" s="23">
        <v>0</v>
      </c>
      <c r="G149" s="37">
        <v>100</v>
      </c>
      <c r="H149" s="25">
        <v>100</v>
      </c>
      <c r="I149" s="103">
        <v>0</v>
      </c>
      <c r="J149" s="122">
        <f t="shared" si="60"/>
        <v>0</v>
      </c>
      <c r="K149" s="133">
        <f>H149-I149</f>
        <v>100</v>
      </c>
    </row>
    <row r="150" spans="1:11" ht="39" customHeight="1" x14ac:dyDescent="0.2">
      <c r="A150" s="3" t="s">
        <v>240</v>
      </c>
      <c r="B150" s="10">
        <v>4</v>
      </c>
      <c r="C150" s="10">
        <v>1</v>
      </c>
      <c r="D150" s="26" t="s">
        <v>246</v>
      </c>
      <c r="E150" s="31"/>
      <c r="F150" s="23">
        <f>F151</f>
        <v>0</v>
      </c>
      <c r="G150" s="23">
        <f t="shared" ref="G150:K151" si="75">G151</f>
        <v>25</v>
      </c>
      <c r="H150" s="23">
        <f t="shared" si="75"/>
        <v>25</v>
      </c>
      <c r="I150" s="23">
        <f t="shared" si="75"/>
        <v>0</v>
      </c>
      <c r="J150" s="122">
        <f t="shared" si="60"/>
        <v>0</v>
      </c>
      <c r="K150" s="23">
        <f t="shared" si="75"/>
        <v>25</v>
      </c>
    </row>
    <row r="151" spans="1:11" ht="50.25" customHeight="1" x14ac:dyDescent="0.2">
      <c r="A151" s="3" t="s">
        <v>70</v>
      </c>
      <c r="B151" s="10">
        <v>4</v>
      </c>
      <c r="C151" s="10">
        <v>1</v>
      </c>
      <c r="D151" s="26" t="s">
        <v>246</v>
      </c>
      <c r="E151" s="31">
        <v>100</v>
      </c>
      <c r="F151" s="23">
        <f>F152</f>
        <v>0</v>
      </c>
      <c r="G151" s="23">
        <f t="shared" si="75"/>
        <v>25</v>
      </c>
      <c r="H151" s="23">
        <f t="shared" si="75"/>
        <v>25</v>
      </c>
      <c r="I151" s="23">
        <f t="shared" si="75"/>
        <v>0</v>
      </c>
      <c r="J151" s="122">
        <f t="shared" si="60"/>
        <v>0</v>
      </c>
      <c r="K151" s="23">
        <f t="shared" si="75"/>
        <v>25</v>
      </c>
    </row>
    <row r="152" spans="1:11" ht="11.25" customHeight="1" x14ac:dyDescent="0.2">
      <c r="A152" s="3" t="s">
        <v>72</v>
      </c>
      <c r="B152" s="10">
        <v>4</v>
      </c>
      <c r="C152" s="10">
        <v>1</v>
      </c>
      <c r="D152" s="26" t="s">
        <v>246</v>
      </c>
      <c r="E152" s="31">
        <v>110</v>
      </c>
      <c r="F152" s="23">
        <v>0</v>
      </c>
      <c r="G152" s="37">
        <v>25</v>
      </c>
      <c r="H152" s="25">
        <v>25</v>
      </c>
      <c r="I152" s="103">
        <v>0</v>
      </c>
      <c r="J152" s="122">
        <f t="shared" si="60"/>
        <v>0</v>
      </c>
      <c r="K152" s="133">
        <f>H152-I152</f>
        <v>25</v>
      </c>
    </row>
    <row r="153" spans="1:11" ht="11.25" customHeight="1" x14ac:dyDescent="0.2">
      <c r="A153" s="4" t="s">
        <v>44</v>
      </c>
      <c r="B153" s="10">
        <v>4</v>
      </c>
      <c r="C153" s="10">
        <v>10</v>
      </c>
      <c r="D153" s="26" t="s">
        <v>66</v>
      </c>
      <c r="E153" s="31" t="s">
        <v>66</v>
      </c>
      <c r="F153" s="23">
        <f t="shared" ref="F153:K158" si="76">F154</f>
        <v>459.6</v>
      </c>
      <c r="G153" s="23">
        <f t="shared" si="76"/>
        <v>0</v>
      </c>
      <c r="H153" s="23">
        <f t="shared" si="76"/>
        <v>459.6</v>
      </c>
      <c r="I153" s="108">
        <f t="shared" si="76"/>
        <v>317.42099999999999</v>
      </c>
      <c r="J153" s="122">
        <f t="shared" si="60"/>
        <v>69.064621409921671</v>
      </c>
      <c r="K153" s="23">
        <f t="shared" si="76"/>
        <v>142.17900000000003</v>
      </c>
    </row>
    <row r="154" spans="1:11" ht="22.5" customHeight="1" x14ac:dyDescent="0.2">
      <c r="A154" s="8" t="s">
        <v>258</v>
      </c>
      <c r="B154" s="10">
        <v>4</v>
      </c>
      <c r="C154" s="10">
        <v>10</v>
      </c>
      <c r="D154" s="26">
        <v>1400000000</v>
      </c>
      <c r="E154" s="31" t="s">
        <v>66</v>
      </c>
      <c r="F154" s="23">
        <f t="shared" si="76"/>
        <v>459.6</v>
      </c>
      <c r="G154" s="23">
        <f t="shared" si="76"/>
        <v>0</v>
      </c>
      <c r="H154" s="23">
        <f t="shared" si="76"/>
        <v>459.6</v>
      </c>
      <c r="I154" s="23">
        <f t="shared" si="76"/>
        <v>317.42099999999999</v>
      </c>
      <c r="J154" s="122">
        <f t="shared" si="60"/>
        <v>69.064621409921671</v>
      </c>
      <c r="K154" s="23">
        <f t="shared" si="76"/>
        <v>142.17900000000003</v>
      </c>
    </row>
    <row r="155" spans="1:11" ht="40.5" customHeight="1" x14ac:dyDescent="0.2">
      <c r="A155" s="8" t="s">
        <v>165</v>
      </c>
      <c r="B155" s="10">
        <v>4</v>
      </c>
      <c r="C155" s="10">
        <v>10</v>
      </c>
      <c r="D155" s="26">
        <v>1410000000</v>
      </c>
      <c r="E155" s="31" t="s">
        <v>66</v>
      </c>
      <c r="F155" s="23">
        <f t="shared" si="76"/>
        <v>459.6</v>
      </c>
      <c r="G155" s="23">
        <f t="shared" si="76"/>
        <v>0</v>
      </c>
      <c r="H155" s="23">
        <f t="shared" si="76"/>
        <v>459.6</v>
      </c>
      <c r="I155" s="23">
        <f t="shared" si="76"/>
        <v>317.42099999999999</v>
      </c>
      <c r="J155" s="122">
        <f t="shared" si="60"/>
        <v>69.064621409921671</v>
      </c>
      <c r="K155" s="23">
        <f t="shared" si="76"/>
        <v>142.17900000000003</v>
      </c>
    </row>
    <row r="156" spans="1:11" ht="32.25" customHeight="1" x14ac:dyDescent="0.2">
      <c r="A156" s="8" t="s">
        <v>166</v>
      </c>
      <c r="B156" s="10">
        <v>4</v>
      </c>
      <c r="C156" s="10">
        <v>10</v>
      </c>
      <c r="D156" s="26">
        <v>1410100000</v>
      </c>
      <c r="E156" s="31" t="s">
        <v>66</v>
      </c>
      <c r="F156" s="23">
        <f t="shared" si="76"/>
        <v>459.6</v>
      </c>
      <c r="G156" s="23">
        <f t="shared" si="76"/>
        <v>0</v>
      </c>
      <c r="H156" s="23">
        <f t="shared" si="76"/>
        <v>459.6</v>
      </c>
      <c r="I156" s="23">
        <f t="shared" si="76"/>
        <v>317.42099999999999</v>
      </c>
      <c r="J156" s="122">
        <f t="shared" si="60"/>
        <v>69.064621409921671</v>
      </c>
      <c r="K156" s="23">
        <f t="shared" si="76"/>
        <v>142.17900000000003</v>
      </c>
    </row>
    <row r="157" spans="1:11" ht="32.25" customHeight="1" x14ac:dyDescent="0.2">
      <c r="A157" s="8" t="s">
        <v>62</v>
      </c>
      <c r="B157" s="10">
        <v>4</v>
      </c>
      <c r="C157" s="10">
        <v>10</v>
      </c>
      <c r="D157" s="26">
        <v>1410120070</v>
      </c>
      <c r="E157" s="31"/>
      <c r="F157" s="23">
        <f t="shared" si="76"/>
        <v>459.6</v>
      </c>
      <c r="G157" s="23">
        <f t="shared" si="76"/>
        <v>0</v>
      </c>
      <c r="H157" s="23">
        <f t="shared" si="76"/>
        <v>459.6</v>
      </c>
      <c r="I157" s="23">
        <f t="shared" si="76"/>
        <v>317.42099999999999</v>
      </c>
      <c r="J157" s="122">
        <f t="shared" si="60"/>
        <v>69.064621409921671</v>
      </c>
      <c r="K157" s="23">
        <f t="shared" si="76"/>
        <v>142.17900000000003</v>
      </c>
    </row>
    <row r="158" spans="1:11" ht="22.5" customHeight="1" x14ac:dyDescent="0.2">
      <c r="A158" s="3" t="s">
        <v>174</v>
      </c>
      <c r="B158" s="10">
        <v>4</v>
      </c>
      <c r="C158" s="10">
        <v>10</v>
      </c>
      <c r="D158" s="26">
        <v>1410120070</v>
      </c>
      <c r="E158" s="31" t="s">
        <v>67</v>
      </c>
      <c r="F158" s="23">
        <f t="shared" si="76"/>
        <v>459.6</v>
      </c>
      <c r="G158" s="23">
        <f t="shared" si="76"/>
        <v>0</v>
      </c>
      <c r="H158" s="23">
        <f t="shared" si="76"/>
        <v>459.6</v>
      </c>
      <c r="I158" s="23">
        <f t="shared" si="76"/>
        <v>317.42099999999999</v>
      </c>
      <c r="J158" s="122">
        <f t="shared" si="60"/>
        <v>69.064621409921671</v>
      </c>
      <c r="K158" s="23">
        <f t="shared" si="76"/>
        <v>142.17900000000003</v>
      </c>
    </row>
    <row r="159" spans="1:11" ht="22.5" x14ac:dyDescent="0.2">
      <c r="A159" s="3" t="s">
        <v>68</v>
      </c>
      <c r="B159" s="10">
        <v>4</v>
      </c>
      <c r="C159" s="10">
        <v>10</v>
      </c>
      <c r="D159" s="26">
        <v>1410120070</v>
      </c>
      <c r="E159" s="31" t="s">
        <v>69</v>
      </c>
      <c r="F159" s="23">
        <v>459.6</v>
      </c>
      <c r="G159" s="40"/>
      <c r="H159" s="25">
        <v>459.6</v>
      </c>
      <c r="I159" s="103">
        <v>317.42099999999999</v>
      </c>
      <c r="J159" s="122">
        <f t="shared" si="60"/>
        <v>69.064621409921671</v>
      </c>
      <c r="K159" s="133">
        <f>H159-I159</f>
        <v>142.17900000000003</v>
      </c>
    </row>
    <row r="160" spans="1:11" ht="11.25" customHeight="1" x14ac:dyDescent="0.2">
      <c r="A160" s="4" t="s">
        <v>45</v>
      </c>
      <c r="B160" s="10">
        <v>5</v>
      </c>
      <c r="C160" s="10">
        <v>0</v>
      </c>
      <c r="D160" s="26" t="s">
        <v>66</v>
      </c>
      <c r="E160" s="31" t="s">
        <v>66</v>
      </c>
      <c r="F160" s="23" t="e">
        <f>F161+F171+F194</f>
        <v>#REF!</v>
      </c>
      <c r="G160" s="23" t="e">
        <f>G161+G171+G194</f>
        <v>#REF!</v>
      </c>
      <c r="H160" s="23">
        <f>H161+H171+H194</f>
        <v>4613.6000000000004</v>
      </c>
      <c r="I160" s="108">
        <f>I161+I171+I194</f>
        <v>843.14499999999998</v>
      </c>
      <c r="J160" s="122">
        <f t="shared" si="60"/>
        <v>18.275208080457777</v>
      </c>
      <c r="K160" s="23">
        <f>K161+K171+K194</f>
        <v>3770.4549999999999</v>
      </c>
    </row>
    <row r="161" spans="1:11" ht="11.25" customHeight="1" x14ac:dyDescent="0.2">
      <c r="A161" s="4" t="s">
        <v>63</v>
      </c>
      <c r="B161" s="10">
        <v>5</v>
      </c>
      <c r="C161" s="10">
        <v>1</v>
      </c>
      <c r="D161" s="26" t="s">
        <v>66</v>
      </c>
      <c r="E161" s="31" t="s">
        <v>66</v>
      </c>
      <c r="F161" s="23">
        <f>F162</f>
        <v>944</v>
      </c>
      <c r="G161" s="23">
        <f t="shared" ref="G161:K163" si="77">G162</f>
        <v>-83.458560000000006</v>
      </c>
      <c r="H161" s="23">
        <f t="shared" si="77"/>
        <v>860.5</v>
      </c>
      <c r="I161" s="108">
        <f t="shared" si="77"/>
        <v>626.94299999999998</v>
      </c>
      <c r="J161" s="122">
        <f t="shared" si="60"/>
        <v>72.857989540964553</v>
      </c>
      <c r="K161" s="23">
        <f t="shared" si="77"/>
        <v>233.55699999999999</v>
      </c>
    </row>
    <row r="162" spans="1:11" ht="41.25" customHeight="1" x14ac:dyDescent="0.2">
      <c r="A162" s="8" t="s">
        <v>259</v>
      </c>
      <c r="B162" s="10">
        <v>5</v>
      </c>
      <c r="C162" s="10">
        <v>1</v>
      </c>
      <c r="D162" s="26" t="s">
        <v>193</v>
      </c>
      <c r="E162" s="31" t="s">
        <v>66</v>
      </c>
      <c r="F162" s="23">
        <f>F163</f>
        <v>944</v>
      </c>
      <c r="G162" s="23">
        <f t="shared" si="77"/>
        <v>-83.458560000000006</v>
      </c>
      <c r="H162" s="23">
        <f t="shared" si="77"/>
        <v>860.5</v>
      </c>
      <c r="I162" s="23">
        <f t="shared" si="77"/>
        <v>626.94299999999998</v>
      </c>
      <c r="J162" s="122">
        <f t="shared" si="60"/>
        <v>72.857989540964553</v>
      </c>
      <c r="K162" s="23">
        <f t="shared" si="77"/>
        <v>233.55699999999999</v>
      </c>
    </row>
    <row r="163" spans="1:11" ht="26.25" customHeight="1" x14ac:dyDescent="0.2">
      <c r="A163" s="8" t="s">
        <v>82</v>
      </c>
      <c r="B163" s="10">
        <v>5</v>
      </c>
      <c r="C163" s="10">
        <v>1</v>
      </c>
      <c r="D163" s="26" t="s">
        <v>197</v>
      </c>
      <c r="E163" s="31" t="s">
        <v>66</v>
      </c>
      <c r="F163" s="23">
        <f>F164</f>
        <v>944</v>
      </c>
      <c r="G163" s="23">
        <f t="shared" si="77"/>
        <v>-83.458560000000006</v>
      </c>
      <c r="H163" s="23">
        <f t="shared" si="77"/>
        <v>860.5</v>
      </c>
      <c r="I163" s="23">
        <f t="shared" si="77"/>
        <v>626.94299999999998</v>
      </c>
      <c r="J163" s="122">
        <f t="shared" si="60"/>
        <v>72.857989540964553</v>
      </c>
      <c r="K163" s="23">
        <f t="shared" si="77"/>
        <v>233.55699999999999</v>
      </c>
    </row>
    <row r="164" spans="1:11" ht="24" customHeight="1" x14ac:dyDescent="0.2">
      <c r="A164" s="8" t="s">
        <v>133</v>
      </c>
      <c r="B164" s="10">
        <v>5</v>
      </c>
      <c r="C164" s="10">
        <v>1</v>
      </c>
      <c r="D164" s="26" t="s">
        <v>198</v>
      </c>
      <c r="E164" s="31"/>
      <c r="F164" s="23">
        <f>F165+F168</f>
        <v>944</v>
      </c>
      <c r="G164" s="23">
        <f t="shared" ref="G164:H164" si="78">G165+G168</f>
        <v>-83.458560000000006</v>
      </c>
      <c r="H164" s="23">
        <f t="shared" si="78"/>
        <v>860.5</v>
      </c>
      <c r="I164" s="23">
        <f t="shared" ref="I164:K164" si="79">I165+I168</f>
        <v>626.94299999999998</v>
      </c>
      <c r="J164" s="122">
        <f t="shared" si="60"/>
        <v>72.857989540964553</v>
      </c>
      <c r="K164" s="23">
        <f t="shared" si="79"/>
        <v>233.55699999999999</v>
      </c>
    </row>
    <row r="165" spans="1:11" ht="23.25" customHeight="1" x14ac:dyDescent="0.2">
      <c r="A165" s="8" t="s">
        <v>134</v>
      </c>
      <c r="B165" s="10">
        <v>5</v>
      </c>
      <c r="C165" s="10">
        <v>1</v>
      </c>
      <c r="D165" s="26" t="s">
        <v>199</v>
      </c>
      <c r="E165" s="31"/>
      <c r="F165" s="23">
        <f>F166</f>
        <v>561</v>
      </c>
      <c r="G165" s="23">
        <f t="shared" ref="G165:K166" si="80">G166</f>
        <v>-83.458560000000006</v>
      </c>
      <c r="H165" s="23">
        <f t="shared" si="80"/>
        <v>477.5</v>
      </c>
      <c r="I165" s="23">
        <f t="shared" si="80"/>
        <v>477.5</v>
      </c>
      <c r="J165" s="122">
        <f t="shared" si="60"/>
        <v>100</v>
      </c>
      <c r="K165" s="23">
        <f t="shared" si="80"/>
        <v>0</v>
      </c>
    </row>
    <row r="166" spans="1:11" ht="23.25" customHeight="1" x14ac:dyDescent="0.2">
      <c r="A166" s="8" t="s">
        <v>136</v>
      </c>
      <c r="B166" s="10">
        <v>5</v>
      </c>
      <c r="C166" s="10">
        <v>1</v>
      </c>
      <c r="D166" s="26" t="s">
        <v>199</v>
      </c>
      <c r="E166" s="31">
        <v>600</v>
      </c>
      <c r="F166" s="23">
        <f>F167</f>
        <v>561</v>
      </c>
      <c r="G166" s="23">
        <f t="shared" si="80"/>
        <v>-83.458560000000006</v>
      </c>
      <c r="H166" s="23">
        <f t="shared" si="80"/>
        <v>477.5</v>
      </c>
      <c r="I166" s="23">
        <f t="shared" si="80"/>
        <v>477.5</v>
      </c>
      <c r="J166" s="122">
        <f t="shared" si="60"/>
        <v>100</v>
      </c>
      <c r="K166" s="23">
        <f t="shared" si="80"/>
        <v>0</v>
      </c>
    </row>
    <row r="167" spans="1:11" ht="23.25" customHeight="1" x14ac:dyDescent="0.2">
      <c r="A167" s="8" t="s">
        <v>135</v>
      </c>
      <c r="B167" s="10">
        <v>5</v>
      </c>
      <c r="C167" s="10">
        <v>1</v>
      </c>
      <c r="D167" s="26" t="s">
        <v>199</v>
      </c>
      <c r="E167" s="31">
        <v>630</v>
      </c>
      <c r="F167" s="23">
        <v>561</v>
      </c>
      <c r="G167" s="52">
        <v>-83.458560000000006</v>
      </c>
      <c r="H167" s="25">
        <v>477.5</v>
      </c>
      <c r="I167" s="103">
        <v>477.5</v>
      </c>
      <c r="J167" s="122">
        <f t="shared" si="60"/>
        <v>100</v>
      </c>
      <c r="K167" s="133">
        <f>H167-I167</f>
        <v>0</v>
      </c>
    </row>
    <row r="168" spans="1:11" ht="23.25" customHeight="1" x14ac:dyDescent="0.2">
      <c r="A168" s="8" t="s">
        <v>112</v>
      </c>
      <c r="B168" s="10">
        <v>5</v>
      </c>
      <c r="C168" s="10">
        <v>1</v>
      </c>
      <c r="D168" s="26" t="s">
        <v>200</v>
      </c>
      <c r="E168" s="31"/>
      <c r="F168" s="23">
        <f>F169</f>
        <v>383</v>
      </c>
      <c r="G168" s="23">
        <f t="shared" ref="G168:K169" si="81">G169</f>
        <v>0</v>
      </c>
      <c r="H168" s="23">
        <f t="shared" si="81"/>
        <v>383</v>
      </c>
      <c r="I168" s="23">
        <f t="shared" si="81"/>
        <v>149.44300000000001</v>
      </c>
      <c r="J168" s="122">
        <f t="shared" si="60"/>
        <v>39.019060052219324</v>
      </c>
      <c r="K168" s="23">
        <f t="shared" si="81"/>
        <v>233.55699999999999</v>
      </c>
    </row>
    <row r="169" spans="1:11" ht="22.5" customHeight="1" x14ac:dyDescent="0.2">
      <c r="A169" s="3" t="s">
        <v>174</v>
      </c>
      <c r="B169" s="10">
        <v>5</v>
      </c>
      <c r="C169" s="10">
        <v>1</v>
      </c>
      <c r="D169" s="26" t="s">
        <v>200</v>
      </c>
      <c r="E169" s="31" t="s">
        <v>67</v>
      </c>
      <c r="F169" s="23">
        <f>F170</f>
        <v>383</v>
      </c>
      <c r="G169" s="23">
        <f t="shared" si="81"/>
        <v>0</v>
      </c>
      <c r="H169" s="23">
        <f t="shared" si="81"/>
        <v>383</v>
      </c>
      <c r="I169" s="23">
        <f t="shared" si="81"/>
        <v>149.44300000000001</v>
      </c>
      <c r="J169" s="122">
        <f t="shared" si="60"/>
        <v>39.019060052219324</v>
      </c>
      <c r="K169" s="23">
        <f t="shared" si="81"/>
        <v>233.55699999999999</v>
      </c>
    </row>
    <row r="170" spans="1:11" ht="22.5" x14ac:dyDescent="0.2">
      <c r="A170" s="3" t="s">
        <v>68</v>
      </c>
      <c r="B170" s="10">
        <v>5</v>
      </c>
      <c r="C170" s="10">
        <v>1</v>
      </c>
      <c r="D170" s="26" t="s">
        <v>200</v>
      </c>
      <c r="E170" s="31" t="s">
        <v>69</v>
      </c>
      <c r="F170" s="23">
        <v>383</v>
      </c>
      <c r="G170" s="37"/>
      <c r="H170" s="25">
        <v>383</v>
      </c>
      <c r="I170" s="103">
        <v>149.44300000000001</v>
      </c>
      <c r="J170" s="122">
        <f t="shared" si="60"/>
        <v>39.019060052219324</v>
      </c>
      <c r="K170" s="133">
        <f>H170-I170</f>
        <v>233.55699999999999</v>
      </c>
    </row>
    <row r="171" spans="1:11" ht="11.25" customHeight="1" x14ac:dyDescent="0.2">
      <c r="A171" s="4" t="s">
        <v>51</v>
      </c>
      <c r="B171" s="10">
        <v>5</v>
      </c>
      <c r="C171" s="10">
        <v>2</v>
      </c>
      <c r="D171" s="26" t="s">
        <v>66</v>
      </c>
      <c r="E171" s="31" t="s">
        <v>66</v>
      </c>
      <c r="F171" s="23" t="e">
        <f>F172</f>
        <v>#REF!</v>
      </c>
      <c r="G171" s="23" t="e">
        <f t="shared" ref="G171:K171" si="82">G172</f>
        <v>#REF!</v>
      </c>
      <c r="H171" s="23">
        <f t="shared" si="82"/>
        <v>2599.1</v>
      </c>
      <c r="I171" s="108">
        <f t="shared" si="82"/>
        <v>0</v>
      </c>
      <c r="J171" s="122">
        <f t="shared" si="60"/>
        <v>0</v>
      </c>
      <c r="K171" s="23">
        <f t="shared" si="82"/>
        <v>2599.1</v>
      </c>
    </row>
    <row r="172" spans="1:11" ht="33.75" customHeight="1" x14ac:dyDescent="0.2">
      <c r="A172" s="8" t="s">
        <v>259</v>
      </c>
      <c r="B172" s="10">
        <v>5</v>
      </c>
      <c r="C172" s="10">
        <v>2</v>
      </c>
      <c r="D172" s="26" t="s">
        <v>193</v>
      </c>
      <c r="E172" s="31" t="s">
        <v>66</v>
      </c>
      <c r="F172" s="23" t="e">
        <f>F173+F184+F189</f>
        <v>#REF!</v>
      </c>
      <c r="G172" s="23" t="e">
        <f>G173+G184+G189</f>
        <v>#REF!</v>
      </c>
      <c r="H172" s="23">
        <f>H173+H184+H189</f>
        <v>2599.1</v>
      </c>
      <c r="I172" s="23">
        <f>I173+I184+I189</f>
        <v>0</v>
      </c>
      <c r="J172" s="122">
        <f t="shared" si="60"/>
        <v>0</v>
      </c>
      <c r="K172" s="23">
        <f>K173+K184+K189</f>
        <v>2599.1</v>
      </c>
    </row>
    <row r="173" spans="1:11" ht="22.5" customHeight="1" x14ac:dyDescent="0.2">
      <c r="A173" s="8" t="s">
        <v>81</v>
      </c>
      <c r="B173" s="10">
        <v>5</v>
      </c>
      <c r="C173" s="10">
        <v>2</v>
      </c>
      <c r="D173" s="26" t="s">
        <v>194</v>
      </c>
      <c r="E173" s="31" t="s">
        <v>66</v>
      </c>
      <c r="F173" s="23" t="e">
        <f>F174</f>
        <v>#REF!</v>
      </c>
      <c r="G173" s="23" t="e">
        <f t="shared" ref="G173:K173" si="83">G174</f>
        <v>#REF!</v>
      </c>
      <c r="H173" s="23">
        <f t="shared" si="83"/>
        <v>2544.2999999999997</v>
      </c>
      <c r="I173" s="23">
        <f t="shared" si="83"/>
        <v>0</v>
      </c>
      <c r="J173" s="122">
        <f t="shared" si="60"/>
        <v>0</v>
      </c>
      <c r="K173" s="23">
        <f t="shared" si="83"/>
        <v>2544.2999999999997</v>
      </c>
    </row>
    <row r="174" spans="1:11" ht="24.75" customHeight="1" x14ac:dyDescent="0.2">
      <c r="A174" s="8" t="s">
        <v>123</v>
      </c>
      <c r="B174" s="10">
        <v>5</v>
      </c>
      <c r="C174" s="10">
        <v>2</v>
      </c>
      <c r="D174" s="26" t="s">
        <v>195</v>
      </c>
      <c r="E174" s="31" t="s">
        <v>66</v>
      </c>
      <c r="F174" s="23" t="e">
        <f>F175+#REF!+F181+F178</f>
        <v>#REF!</v>
      </c>
      <c r="G174" s="23" t="e">
        <f>G175+#REF!+G181+G178</f>
        <v>#REF!</v>
      </c>
      <c r="H174" s="23">
        <f>H175+H181+H178</f>
        <v>2544.2999999999997</v>
      </c>
      <c r="I174" s="23">
        <f t="shared" ref="I174:K174" si="84">I175+I181+I178</f>
        <v>0</v>
      </c>
      <c r="J174" s="123">
        <f t="shared" si="84"/>
        <v>0</v>
      </c>
      <c r="K174" s="23">
        <f t="shared" si="84"/>
        <v>2544.2999999999997</v>
      </c>
    </row>
    <row r="175" spans="1:11" ht="45" customHeight="1" x14ac:dyDescent="0.2">
      <c r="A175" s="8" t="s">
        <v>145</v>
      </c>
      <c r="B175" s="10">
        <v>5</v>
      </c>
      <c r="C175" s="10">
        <v>2</v>
      </c>
      <c r="D175" s="26" t="s">
        <v>196</v>
      </c>
      <c r="E175" s="31"/>
      <c r="F175" s="23">
        <f>F176</f>
        <v>3500</v>
      </c>
      <c r="G175" s="23">
        <f t="shared" ref="G175:K176" si="85">G176</f>
        <v>-1139.9000000000001</v>
      </c>
      <c r="H175" s="23">
        <f t="shared" si="85"/>
        <v>2360.1</v>
      </c>
      <c r="I175" s="23">
        <f t="shared" si="85"/>
        <v>0</v>
      </c>
      <c r="J175" s="122">
        <f t="shared" si="60"/>
        <v>0</v>
      </c>
      <c r="K175" s="23">
        <f t="shared" si="85"/>
        <v>2360.1</v>
      </c>
    </row>
    <row r="176" spans="1:11" ht="22.5" customHeight="1" x14ac:dyDescent="0.2">
      <c r="A176" s="3" t="s">
        <v>174</v>
      </c>
      <c r="B176" s="10">
        <v>5</v>
      </c>
      <c r="C176" s="10">
        <v>2</v>
      </c>
      <c r="D176" s="26" t="s">
        <v>196</v>
      </c>
      <c r="E176" s="31" t="s">
        <v>67</v>
      </c>
      <c r="F176" s="23">
        <f>F177</f>
        <v>3500</v>
      </c>
      <c r="G176" s="23">
        <f t="shared" si="85"/>
        <v>-1139.9000000000001</v>
      </c>
      <c r="H176" s="23">
        <f t="shared" si="85"/>
        <v>2360.1</v>
      </c>
      <c r="I176" s="23">
        <f t="shared" si="85"/>
        <v>0</v>
      </c>
      <c r="J176" s="122">
        <f t="shared" si="60"/>
        <v>0</v>
      </c>
      <c r="K176" s="23">
        <f t="shared" si="85"/>
        <v>2360.1</v>
      </c>
    </row>
    <row r="177" spans="1:11" ht="22.5" x14ac:dyDescent="0.2">
      <c r="A177" s="3" t="s">
        <v>68</v>
      </c>
      <c r="B177" s="10">
        <v>5</v>
      </c>
      <c r="C177" s="10">
        <v>2</v>
      </c>
      <c r="D177" s="26" t="s">
        <v>196</v>
      </c>
      <c r="E177" s="31" t="s">
        <v>69</v>
      </c>
      <c r="F177" s="23">
        <v>3500</v>
      </c>
      <c r="G177" s="37">
        <v>-1139.9000000000001</v>
      </c>
      <c r="H177" s="25">
        <v>2360.1</v>
      </c>
      <c r="I177" s="103">
        <v>0</v>
      </c>
      <c r="J177" s="122">
        <f t="shared" si="60"/>
        <v>0</v>
      </c>
      <c r="K177" s="133">
        <f>H177-I177</f>
        <v>2360.1</v>
      </c>
    </row>
    <row r="178" spans="1:11" ht="22.5" x14ac:dyDescent="0.2">
      <c r="A178" s="3" t="s">
        <v>112</v>
      </c>
      <c r="B178" s="10">
        <v>5</v>
      </c>
      <c r="C178" s="10">
        <v>2</v>
      </c>
      <c r="D178" s="26" t="s">
        <v>244</v>
      </c>
      <c r="E178" s="31"/>
      <c r="F178" s="23">
        <f>F179</f>
        <v>0</v>
      </c>
      <c r="G178" s="23">
        <f t="shared" ref="G178:K179" si="86">G179</f>
        <v>59.988999999999997</v>
      </c>
      <c r="H178" s="23">
        <f t="shared" si="86"/>
        <v>60</v>
      </c>
      <c r="I178" s="23">
        <f t="shared" si="86"/>
        <v>0</v>
      </c>
      <c r="J178" s="122">
        <f t="shared" ref="J178:J229" si="87">I178/H178*100</f>
        <v>0</v>
      </c>
      <c r="K178" s="23">
        <f t="shared" si="86"/>
        <v>60</v>
      </c>
    </row>
    <row r="179" spans="1:11" ht="22.5" x14ac:dyDescent="0.2">
      <c r="A179" s="3" t="s">
        <v>174</v>
      </c>
      <c r="B179" s="10">
        <v>5</v>
      </c>
      <c r="C179" s="10">
        <v>2</v>
      </c>
      <c r="D179" s="26" t="s">
        <v>244</v>
      </c>
      <c r="E179" s="31" t="s">
        <v>67</v>
      </c>
      <c r="F179" s="23">
        <f>F180</f>
        <v>0</v>
      </c>
      <c r="G179" s="23">
        <f t="shared" si="86"/>
        <v>59.988999999999997</v>
      </c>
      <c r="H179" s="23">
        <f t="shared" si="86"/>
        <v>60</v>
      </c>
      <c r="I179" s="23">
        <f t="shared" si="86"/>
        <v>0</v>
      </c>
      <c r="J179" s="122">
        <f t="shared" si="87"/>
        <v>0</v>
      </c>
      <c r="K179" s="23">
        <f t="shared" si="86"/>
        <v>60</v>
      </c>
    </row>
    <row r="180" spans="1:11" ht="22.5" x14ac:dyDescent="0.2">
      <c r="A180" s="3" t="s">
        <v>68</v>
      </c>
      <c r="B180" s="10">
        <v>5</v>
      </c>
      <c r="C180" s="10">
        <v>2</v>
      </c>
      <c r="D180" s="26" t="s">
        <v>244</v>
      </c>
      <c r="E180" s="31" t="s">
        <v>69</v>
      </c>
      <c r="F180" s="23">
        <v>0</v>
      </c>
      <c r="G180" s="52">
        <v>59.988999999999997</v>
      </c>
      <c r="H180" s="25">
        <v>60</v>
      </c>
      <c r="I180" s="103">
        <v>0</v>
      </c>
      <c r="J180" s="122">
        <f t="shared" si="87"/>
        <v>0</v>
      </c>
      <c r="K180" s="133">
        <f>H180-I180</f>
        <v>60</v>
      </c>
    </row>
    <row r="181" spans="1:11" ht="45" x14ac:dyDescent="0.2">
      <c r="A181" s="3" t="s">
        <v>236</v>
      </c>
      <c r="B181" s="10">
        <v>5</v>
      </c>
      <c r="C181" s="10">
        <v>2</v>
      </c>
      <c r="D181" s="26" t="s">
        <v>237</v>
      </c>
      <c r="E181" s="31"/>
      <c r="F181" s="23">
        <f>F182</f>
        <v>0</v>
      </c>
      <c r="G181" s="23">
        <f t="shared" ref="G181:K182" si="88">G182</f>
        <v>124.211</v>
      </c>
      <c r="H181" s="23">
        <f t="shared" si="88"/>
        <v>124.2</v>
      </c>
      <c r="I181" s="23">
        <f t="shared" si="88"/>
        <v>0</v>
      </c>
      <c r="J181" s="122">
        <f t="shared" si="87"/>
        <v>0</v>
      </c>
      <c r="K181" s="23">
        <f t="shared" si="88"/>
        <v>124.2</v>
      </c>
    </row>
    <row r="182" spans="1:11" ht="22.5" x14ac:dyDescent="0.2">
      <c r="A182" s="3" t="s">
        <v>174</v>
      </c>
      <c r="B182" s="10">
        <v>5</v>
      </c>
      <c r="C182" s="10">
        <v>2</v>
      </c>
      <c r="D182" s="26" t="s">
        <v>237</v>
      </c>
      <c r="E182" s="31">
        <v>200</v>
      </c>
      <c r="F182" s="23">
        <f>F183</f>
        <v>0</v>
      </c>
      <c r="G182" s="23">
        <f t="shared" si="88"/>
        <v>124.211</v>
      </c>
      <c r="H182" s="23">
        <f t="shared" si="88"/>
        <v>124.2</v>
      </c>
      <c r="I182" s="23">
        <f t="shared" si="88"/>
        <v>0</v>
      </c>
      <c r="J182" s="122">
        <f t="shared" si="87"/>
        <v>0</v>
      </c>
      <c r="K182" s="23">
        <f t="shared" si="88"/>
        <v>124.2</v>
      </c>
    </row>
    <row r="183" spans="1:11" ht="52.5" customHeight="1" x14ac:dyDescent="0.2">
      <c r="A183" s="3" t="s">
        <v>68</v>
      </c>
      <c r="B183" s="10">
        <v>5</v>
      </c>
      <c r="C183" s="10">
        <v>2</v>
      </c>
      <c r="D183" s="26" t="s">
        <v>237</v>
      </c>
      <c r="E183" s="31">
        <v>240</v>
      </c>
      <c r="F183" s="23">
        <v>0</v>
      </c>
      <c r="G183" s="52">
        <v>124.211</v>
      </c>
      <c r="H183" s="25">
        <v>124.2</v>
      </c>
      <c r="I183" s="103">
        <v>0</v>
      </c>
      <c r="J183" s="122">
        <f t="shared" si="87"/>
        <v>0</v>
      </c>
      <c r="K183" s="133">
        <f>H183-I183</f>
        <v>124.2</v>
      </c>
    </row>
    <row r="184" spans="1:11" ht="28.5" customHeight="1" x14ac:dyDescent="0.2">
      <c r="A184" s="8" t="s">
        <v>83</v>
      </c>
      <c r="B184" s="10">
        <v>5</v>
      </c>
      <c r="C184" s="10">
        <v>2</v>
      </c>
      <c r="D184" s="26" t="s">
        <v>201</v>
      </c>
      <c r="E184" s="31" t="s">
        <v>66</v>
      </c>
      <c r="F184" s="23">
        <f>F185</f>
        <v>14.8</v>
      </c>
      <c r="G184" s="23">
        <f t="shared" ref="G184:K187" si="89">G185</f>
        <v>0</v>
      </c>
      <c r="H184" s="23">
        <f t="shared" si="89"/>
        <v>14.8</v>
      </c>
      <c r="I184" s="23">
        <f t="shared" si="89"/>
        <v>0</v>
      </c>
      <c r="J184" s="122">
        <f t="shared" si="87"/>
        <v>0</v>
      </c>
      <c r="K184" s="23">
        <f t="shared" si="89"/>
        <v>14.8</v>
      </c>
    </row>
    <row r="185" spans="1:11" ht="33.75" customHeight="1" x14ac:dyDescent="0.2">
      <c r="A185" s="8" t="s">
        <v>146</v>
      </c>
      <c r="B185" s="10">
        <v>5</v>
      </c>
      <c r="C185" s="10">
        <v>2</v>
      </c>
      <c r="D185" s="26" t="s">
        <v>202</v>
      </c>
      <c r="E185" s="31" t="s">
        <v>66</v>
      </c>
      <c r="F185" s="23">
        <f>F186</f>
        <v>14.8</v>
      </c>
      <c r="G185" s="23">
        <f t="shared" si="89"/>
        <v>0</v>
      </c>
      <c r="H185" s="23">
        <f t="shared" si="89"/>
        <v>14.8</v>
      </c>
      <c r="I185" s="23">
        <f t="shared" si="89"/>
        <v>0</v>
      </c>
      <c r="J185" s="122">
        <f t="shared" si="87"/>
        <v>0</v>
      </c>
      <c r="K185" s="23">
        <f t="shared" si="89"/>
        <v>14.8</v>
      </c>
    </row>
    <row r="186" spans="1:11" ht="33.75" customHeight="1" x14ac:dyDescent="0.2">
      <c r="A186" s="8" t="s">
        <v>147</v>
      </c>
      <c r="B186" s="10">
        <v>5</v>
      </c>
      <c r="C186" s="10">
        <v>2</v>
      </c>
      <c r="D186" s="26" t="s">
        <v>203</v>
      </c>
      <c r="E186" s="31"/>
      <c r="F186" s="23">
        <f>F187</f>
        <v>14.8</v>
      </c>
      <c r="G186" s="23">
        <f t="shared" si="89"/>
        <v>0</v>
      </c>
      <c r="H186" s="23">
        <f t="shared" si="89"/>
        <v>14.8</v>
      </c>
      <c r="I186" s="23">
        <f t="shared" si="89"/>
        <v>0</v>
      </c>
      <c r="J186" s="122">
        <f t="shared" si="87"/>
        <v>0</v>
      </c>
      <c r="K186" s="23">
        <f t="shared" si="89"/>
        <v>14.8</v>
      </c>
    </row>
    <row r="187" spans="1:11" ht="22.5" customHeight="1" x14ac:dyDescent="0.2">
      <c r="A187" s="3" t="s">
        <v>174</v>
      </c>
      <c r="B187" s="10">
        <v>5</v>
      </c>
      <c r="C187" s="10">
        <v>2</v>
      </c>
      <c r="D187" s="26" t="s">
        <v>203</v>
      </c>
      <c r="E187" s="31" t="s">
        <v>67</v>
      </c>
      <c r="F187" s="23">
        <f>F188</f>
        <v>14.8</v>
      </c>
      <c r="G187" s="23">
        <f t="shared" si="89"/>
        <v>0</v>
      </c>
      <c r="H187" s="23">
        <f t="shared" si="89"/>
        <v>14.8</v>
      </c>
      <c r="I187" s="23">
        <f t="shared" si="89"/>
        <v>0</v>
      </c>
      <c r="J187" s="122">
        <f t="shared" si="87"/>
        <v>0</v>
      </c>
      <c r="K187" s="23">
        <f t="shared" si="89"/>
        <v>14.8</v>
      </c>
    </row>
    <row r="188" spans="1:11" ht="22.5" x14ac:dyDescent="0.2">
      <c r="A188" s="3" t="s">
        <v>68</v>
      </c>
      <c r="B188" s="10">
        <v>5</v>
      </c>
      <c r="C188" s="10">
        <v>2</v>
      </c>
      <c r="D188" s="26" t="s">
        <v>203</v>
      </c>
      <c r="E188" s="31" t="s">
        <v>69</v>
      </c>
      <c r="F188" s="23">
        <v>14.8</v>
      </c>
      <c r="G188" s="37"/>
      <c r="H188" s="25">
        <v>14.8</v>
      </c>
      <c r="I188" s="103">
        <v>0</v>
      </c>
      <c r="J188" s="122">
        <f t="shared" si="87"/>
        <v>0</v>
      </c>
      <c r="K188" s="133">
        <f>H188-I188</f>
        <v>14.8</v>
      </c>
    </row>
    <row r="189" spans="1:11" ht="24" customHeight="1" x14ac:dyDescent="0.2">
      <c r="A189" s="8" t="s">
        <v>124</v>
      </c>
      <c r="B189" s="10">
        <v>5</v>
      </c>
      <c r="C189" s="10">
        <v>2</v>
      </c>
      <c r="D189" s="26" t="s">
        <v>204</v>
      </c>
      <c r="E189" s="31" t="s">
        <v>66</v>
      </c>
      <c r="F189" s="23">
        <f>F190</f>
        <v>40</v>
      </c>
      <c r="G189" s="23">
        <f t="shared" ref="G189:K192" si="90">G190</f>
        <v>0</v>
      </c>
      <c r="H189" s="23">
        <f t="shared" si="90"/>
        <v>40</v>
      </c>
      <c r="I189" s="23">
        <f t="shared" si="90"/>
        <v>0</v>
      </c>
      <c r="J189" s="122">
        <f t="shared" si="87"/>
        <v>0</v>
      </c>
      <c r="K189" s="23">
        <f t="shared" si="90"/>
        <v>40</v>
      </c>
    </row>
    <row r="190" spans="1:11" ht="27.75" customHeight="1" x14ac:dyDescent="0.2">
      <c r="A190" s="8" t="s">
        <v>148</v>
      </c>
      <c r="B190" s="10">
        <v>5</v>
      </c>
      <c r="C190" s="10">
        <v>2</v>
      </c>
      <c r="D190" s="26" t="s">
        <v>205</v>
      </c>
      <c r="E190" s="31" t="s">
        <v>66</v>
      </c>
      <c r="F190" s="23">
        <f>F191</f>
        <v>40</v>
      </c>
      <c r="G190" s="23">
        <f t="shared" si="90"/>
        <v>0</v>
      </c>
      <c r="H190" s="23">
        <f t="shared" si="90"/>
        <v>40</v>
      </c>
      <c r="I190" s="23">
        <f t="shared" si="90"/>
        <v>0</v>
      </c>
      <c r="J190" s="122">
        <f t="shared" si="87"/>
        <v>0</v>
      </c>
      <c r="K190" s="23">
        <f t="shared" si="90"/>
        <v>40</v>
      </c>
    </row>
    <row r="191" spans="1:11" ht="27.75" customHeight="1" x14ac:dyDescent="0.2">
      <c r="A191" s="8" t="s">
        <v>112</v>
      </c>
      <c r="B191" s="10">
        <v>5</v>
      </c>
      <c r="C191" s="10">
        <v>2</v>
      </c>
      <c r="D191" s="26" t="s">
        <v>206</v>
      </c>
      <c r="E191" s="31"/>
      <c r="F191" s="23">
        <f>F192</f>
        <v>40</v>
      </c>
      <c r="G191" s="23">
        <f t="shared" si="90"/>
        <v>0</v>
      </c>
      <c r="H191" s="23">
        <f t="shared" si="90"/>
        <v>40</v>
      </c>
      <c r="I191" s="23">
        <f t="shared" si="90"/>
        <v>0</v>
      </c>
      <c r="J191" s="122">
        <f t="shared" si="87"/>
        <v>0</v>
      </c>
      <c r="K191" s="23">
        <f t="shared" si="90"/>
        <v>40</v>
      </c>
    </row>
    <row r="192" spans="1:11" ht="22.5" customHeight="1" x14ac:dyDescent="0.2">
      <c r="A192" s="3" t="s">
        <v>174</v>
      </c>
      <c r="B192" s="10">
        <v>5</v>
      </c>
      <c r="C192" s="10">
        <v>2</v>
      </c>
      <c r="D192" s="26" t="s">
        <v>206</v>
      </c>
      <c r="E192" s="31" t="s">
        <v>67</v>
      </c>
      <c r="F192" s="23">
        <f>F193</f>
        <v>40</v>
      </c>
      <c r="G192" s="23">
        <f t="shared" si="90"/>
        <v>0</v>
      </c>
      <c r="H192" s="23">
        <f t="shared" si="90"/>
        <v>40</v>
      </c>
      <c r="I192" s="23">
        <f t="shared" si="90"/>
        <v>0</v>
      </c>
      <c r="J192" s="122">
        <f t="shared" si="87"/>
        <v>0</v>
      </c>
      <c r="K192" s="23">
        <f t="shared" si="90"/>
        <v>40</v>
      </c>
    </row>
    <row r="193" spans="1:11" ht="22.5" x14ac:dyDescent="0.2">
      <c r="A193" s="3" t="s">
        <v>68</v>
      </c>
      <c r="B193" s="10">
        <v>5</v>
      </c>
      <c r="C193" s="10">
        <v>2</v>
      </c>
      <c r="D193" s="26" t="s">
        <v>206</v>
      </c>
      <c r="E193" s="31" t="s">
        <v>69</v>
      </c>
      <c r="F193" s="23">
        <v>40</v>
      </c>
      <c r="G193" s="37"/>
      <c r="H193" s="25">
        <v>40</v>
      </c>
      <c r="I193" s="103">
        <v>0</v>
      </c>
      <c r="J193" s="122">
        <f t="shared" si="87"/>
        <v>0</v>
      </c>
      <c r="K193" s="133">
        <f>H193-I193</f>
        <v>40</v>
      </c>
    </row>
    <row r="194" spans="1:11" ht="11.25" customHeight="1" x14ac:dyDescent="0.2">
      <c r="A194" s="4" t="s">
        <v>46</v>
      </c>
      <c r="B194" s="10">
        <v>5</v>
      </c>
      <c r="C194" s="10">
        <v>3</v>
      </c>
      <c r="D194" s="26" t="s">
        <v>66</v>
      </c>
      <c r="E194" s="31" t="s">
        <v>66</v>
      </c>
      <c r="F194" s="23" t="e">
        <f>F195+F203</f>
        <v>#REF!</v>
      </c>
      <c r="G194" s="23" t="e">
        <f>G195+G203</f>
        <v>#REF!</v>
      </c>
      <c r="H194" s="23">
        <f>H195+H203</f>
        <v>1154</v>
      </c>
      <c r="I194" s="108">
        <f>I195+I203</f>
        <v>216.202</v>
      </c>
      <c r="J194" s="122">
        <f t="shared" si="87"/>
        <v>18.735008665511266</v>
      </c>
      <c r="K194" s="23">
        <f>K195+K203</f>
        <v>937.798</v>
      </c>
    </row>
    <row r="195" spans="1:11" ht="22.5" customHeight="1" x14ac:dyDescent="0.2">
      <c r="A195" s="4" t="s">
        <v>260</v>
      </c>
      <c r="B195" s="10">
        <v>5</v>
      </c>
      <c r="C195" s="10">
        <v>3</v>
      </c>
      <c r="D195" s="26" t="s">
        <v>177</v>
      </c>
      <c r="E195" s="31"/>
      <c r="F195" s="23" t="e">
        <f>F196</f>
        <v>#REF!</v>
      </c>
      <c r="G195" s="23" t="e">
        <f t="shared" ref="G195:K196" si="91">G196</f>
        <v>#REF!</v>
      </c>
      <c r="H195" s="23">
        <f t="shared" si="91"/>
        <v>200</v>
      </c>
      <c r="I195" s="23">
        <f t="shared" si="91"/>
        <v>0</v>
      </c>
      <c r="J195" s="122">
        <f t="shared" si="87"/>
        <v>0</v>
      </c>
      <c r="K195" s="23">
        <f t="shared" si="91"/>
        <v>200</v>
      </c>
    </row>
    <row r="196" spans="1:11" ht="11.25" customHeight="1" x14ac:dyDescent="0.2">
      <c r="A196" s="4" t="s">
        <v>137</v>
      </c>
      <c r="B196" s="10">
        <v>5</v>
      </c>
      <c r="C196" s="10">
        <v>3</v>
      </c>
      <c r="D196" s="26" t="s">
        <v>178</v>
      </c>
      <c r="E196" s="31"/>
      <c r="F196" s="23" t="e">
        <f>F197</f>
        <v>#REF!</v>
      </c>
      <c r="G196" s="23" t="e">
        <f t="shared" si="91"/>
        <v>#REF!</v>
      </c>
      <c r="H196" s="23">
        <f t="shared" si="91"/>
        <v>200</v>
      </c>
      <c r="I196" s="23">
        <f t="shared" si="91"/>
        <v>0</v>
      </c>
      <c r="J196" s="122">
        <f t="shared" si="87"/>
        <v>0</v>
      </c>
      <c r="K196" s="23">
        <f t="shared" si="91"/>
        <v>200</v>
      </c>
    </row>
    <row r="197" spans="1:11" ht="24.75" customHeight="1" x14ac:dyDescent="0.2">
      <c r="A197" s="4" t="s">
        <v>138</v>
      </c>
      <c r="B197" s="10">
        <v>5</v>
      </c>
      <c r="C197" s="10">
        <v>3</v>
      </c>
      <c r="D197" s="26" t="s">
        <v>179</v>
      </c>
      <c r="E197" s="31"/>
      <c r="F197" s="23" t="e">
        <f>#REF!+#REF!+F198</f>
        <v>#REF!</v>
      </c>
      <c r="G197" s="23" t="e">
        <f>#REF!+#REF!+G198</f>
        <v>#REF!</v>
      </c>
      <c r="H197" s="23">
        <f>+H198</f>
        <v>200</v>
      </c>
      <c r="I197" s="23">
        <f t="shared" ref="I197:K197" si="92">+I198</f>
        <v>0</v>
      </c>
      <c r="J197" s="123">
        <f t="shared" si="92"/>
        <v>0</v>
      </c>
      <c r="K197" s="23">
        <f t="shared" si="92"/>
        <v>200</v>
      </c>
    </row>
    <row r="198" spans="1:11" ht="29.25" customHeight="1" x14ac:dyDescent="0.2">
      <c r="A198" s="3" t="s">
        <v>229</v>
      </c>
      <c r="B198" s="10">
        <v>5</v>
      </c>
      <c r="C198" s="10">
        <v>3</v>
      </c>
      <c r="D198" s="26" t="s">
        <v>230</v>
      </c>
      <c r="E198" s="31"/>
      <c r="F198" s="23">
        <f>F199+F201</f>
        <v>200</v>
      </c>
      <c r="G198" s="23">
        <f>G199+G201</f>
        <v>0</v>
      </c>
      <c r="H198" s="23">
        <f>H199+H201</f>
        <v>200</v>
      </c>
      <c r="I198" s="23">
        <f t="shared" ref="I198:K198" si="93">I199+I201</f>
        <v>0</v>
      </c>
      <c r="J198" s="122">
        <f t="shared" si="87"/>
        <v>0</v>
      </c>
      <c r="K198" s="23">
        <f t="shared" si="93"/>
        <v>200</v>
      </c>
    </row>
    <row r="199" spans="1:11" ht="33.75" customHeight="1" x14ac:dyDescent="0.2">
      <c r="A199" s="3" t="s">
        <v>70</v>
      </c>
      <c r="B199" s="10">
        <v>5</v>
      </c>
      <c r="C199" s="10">
        <v>3</v>
      </c>
      <c r="D199" s="26" t="s">
        <v>230</v>
      </c>
      <c r="E199" s="31">
        <v>100</v>
      </c>
      <c r="F199" s="23">
        <f>F200</f>
        <v>190</v>
      </c>
      <c r="G199" s="23">
        <f t="shared" ref="G199:K199" si="94">G200</f>
        <v>0</v>
      </c>
      <c r="H199" s="23">
        <f t="shared" si="94"/>
        <v>190</v>
      </c>
      <c r="I199" s="23">
        <f t="shared" si="94"/>
        <v>0</v>
      </c>
      <c r="J199" s="122">
        <f t="shared" si="87"/>
        <v>0</v>
      </c>
      <c r="K199" s="23">
        <f t="shared" si="94"/>
        <v>190</v>
      </c>
    </row>
    <row r="200" spans="1:11" ht="24.75" customHeight="1" x14ac:dyDescent="0.2">
      <c r="A200" s="3" t="s">
        <v>72</v>
      </c>
      <c r="B200" s="10">
        <v>5</v>
      </c>
      <c r="C200" s="10">
        <v>3</v>
      </c>
      <c r="D200" s="26" t="s">
        <v>230</v>
      </c>
      <c r="E200" s="31">
        <v>110</v>
      </c>
      <c r="F200" s="23">
        <v>190</v>
      </c>
      <c r="G200" s="37"/>
      <c r="H200" s="25">
        <v>190</v>
      </c>
      <c r="I200" s="103">
        <v>0</v>
      </c>
      <c r="J200" s="122">
        <f t="shared" si="87"/>
        <v>0</v>
      </c>
      <c r="K200" s="133">
        <f>H200-I200</f>
        <v>190</v>
      </c>
    </row>
    <row r="201" spans="1:11" ht="24.75" customHeight="1" x14ac:dyDescent="0.2">
      <c r="A201" s="3" t="s">
        <v>174</v>
      </c>
      <c r="B201" s="10">
        <v>5</v>
      </c>
      <c r="C201" s="10">
        <v>3</v>
      </c>
      <c r="D201" s="26" t="s">
        <v>230</v>
      </c>
      <c r="E201" s="31">
        <v>200</v>
      </c>
      <c r="F201" s="23">
        <f>F202</f>
        <v>10</v>
      </c>
      <c r="G201" s="23">
        <f t="shared" ref="G201:K201" si="95">G202</f>
        <v>0</v>
      </c>
      <c r="H201" s="23">
        <f t="shared" si="95"/>
        <v>10</v>
      </c>
      <c r="I201" s="23">
        <f t="shared" si="95"/>
        <v>0</v>
      </c>
      <c r="J201" s="122">
        <f t="shared" si="87"/>
        <v>0</v>
      </c>
      <c r="K201" s="23">
        <f t="shared" si="95"/>
        <v>10</v>
      </c>
    </row>
    <row r="202" spans="1:11" ht="24.75" customHeight="1" x14ac:dyDescent="0.2">
      <c r="A202" s="3" t="s">
        <v>68</v>
      </c>
      <c r="B202" s="10">
        <v>5</v>
      </c>
      <c r="C202" s="10">
        <v>3</v>
      </c>
      <c r="D202" s="26" t="s">
        <v>230</v>
      </c>
      <c r="E202" s="31">
        <v>240</v>
      </c>
      <c r="F202" s="23">
        <v>10</v>
      </c>
      <c r="G202" s="37"/>
      <c r="H202" s="25">
        <v>10</v>
      </c>
      <c r="I202" s="103">
        <v>0</v>
      </c>
      <c r="J202" s="122">
        <f t="shared" si="87"/>
        <v>0</v>
      </c>
      <c r="K202" s="133">
        <f>H202-I202</f>
        <v>10</v>
      </c>
    </row>
    <row r="203" spans="1:11" ht="22.5" customHeight="1" x14ac:dyDescent="0.2">
      <c r="A203" s="8" t="s">
        <v>261</v>
      </c>
      <c r="B203" s="10">
        <v>5</v>
      </c>
      <c r="C203" s="10">
        <v>3</v>
      </c>
      <c r="D203" s="26">
        <v>2400000000</v>
      </c>
      <c r="E203" s="31" t="s">
        <v>66</v>
      </c>
      <c r="F203" s="23">
        <f>F204+F208+F212</f>
        <v>954</v>
      </c>
      <c r="G203" s="23">
        <f t="shared" ref="G203:H203" si="96">G204+G208+G212</f>
        <v>0</v>
      </c>
      <c r="H203" s="23">
        <f t="shared" si="96"/>
        <v>954</v>
      </c>
      <c r="I203" s="23">
        <f t="shared" ref="I203:K203" si="97">I204+I208+I212</f>
        <v>216.202</v>
      </c>
      <c r="J203" s="122">
        <f t="shared" si="87"/>
        <v>22.662683438155138</v>
      </c>
      <c r="K203" s="23">
        <f t="shared" si="97"/>
        <v>737.798</v>
      </c>
    </row>
    <row r="204" spans="1:11" ht="23.25" customHeight="1" x14ac:dyDescent="0.2">
      <c r="A204" s="8" t="s">
        <v>125</v>
      </c>
      <c r="B204" s="10">
        <v>5</v>
      </c>
      <c r="C204" s="10">
        <v>3</v>
      </c>
      <c r="D204" s="26">
        <v>2400100000</v>
      </c>
      <c r="E204" s="31" t="s">
        <v>66</v>
      </c>
      <c r="F204" s="23">
        <f>F205</f>
        <v>155</v>
      </c>
      <c r="G204" s="23">
        <f t="shared" ref="G204:K206" si="98">G205</f>
        <v>0</v>
      </c>
      <c r="H204" s="23">
        <f t="shared" si="98"/>
        <v>155</v>
      </c>
      <c r="I204" s="23">
        <f t="shared" si="98"/>
        <v>1.427</v>
      </c>
      <c r="J204" s="122">
        <f t="shared" si="87"/>
        <v>0.92064516129032259</v>
      </c>
      <c r="K204" s="23">
        <f t="shared" si="98"/>
        <v>153.57300000000001</v>
      </c>
    </row>
    <row r="205" spans="1:11" ht="27.75" customHeight="1" x14ac:dyDescent="0.2">
      <c r="A205" s="8" t="s">
        <v>112</v>
      </c>
      <c r="B205" s="10">
        <v>5</v>
      </c>
      <c r="C205" s="10">
        <v>3</v>
      </c>
      <c r="D205" s="26">
        <v>2400199990</v>
      </c>
      <c r="E205" s="31"/>
      <c r="F205" s="23">
        <f>F206</f>
        <v>155</v>
      </c>
      <c r="G205" s="23">
        <f t="shared" si="98"/>
        <v>0</v>
      </c>
      <c r="H205" s="23">
        <f t="shared" si="98"/>
        <v>155</v>
      </c>
      <c r="I205" s="23">
        <f t="shared" si="98"/>
        <v>1.427</v>
      </c>
      <c r="J205" s="122">
        <f t="shared" si="87"/>
        <v>0.92064516129032259</v>
      </c>
      <c r="K205" s="23">
        <f t="shared" si="98"/>
        <v>153.57300000000001</v>
      </c>
    </row>
    <row r="206" spans="1:11" ht="22.5" customHeight="1" x14ac:dyDescent="0.2">
      <c r="A206" s="3" t="s">
        <v>174</v>
      </c>
      <c r="B206" s="10">
        <v>5</v>
      </c>
      <c r="C206" s="10">
        <v>3</v>
      </c>
      <c r="D206" s="26">
        <v>2400199990</v>
      </c>
      <c r="E206" s="31" t="s">
        <v>67</v>
      </c>
      <c r="F206" s="23">
        <f>F207</f>
        <v>155</v>
      </c>
      <c r="G206" s="23">
        <f t="shared" si="98"/>
        <v>0</v>
      </c>
      <c r="H206" s="23">
        <f t="shared" si="98"/>
        <v>155</v>
      </c>
      <c r="I206" s="23">
        <f t="shared" si="98"/>
        <v>1.427</v>
      </c>
      <c r="J206" s="122">
        <f t="shared" si="87"/>
        <v>0.92064516129032259</v>
      </c>
      <c r="K206" s="23">
        <f t="shared" si="98"/>
        <v>153.57300000000001</v>
      </c>
    </row>
    <row r="207" spans="1:11" ht="22.5" x14ac:dyDescent="0.2">
      <c r="A207" s="3" t="s">
        <v>68</v>
      </c>
      <c r="B207" s="10">
        <v>5</v>
      </c>
      <c r="C207" s="10">
        <v>3</v>
      </c>
      <c r="D207" s="26">
        <v>2400199990</v>
      </c>
      <c r="E207" s="31" t="s">
        <v>69</v>
      </c>
      <c r="F207" s="23">
        <v>155</v>
      </c>
      <c r="G207" s="37"/>
      <c r="H207" s="25">
        <v>155</v>
      </c>
      <c r="I207" s="103">
        <v>1.427</v>
      </c>
      <c r="J207" s="122">
        <f t="shared" si="87"/>
        <v>0.92064516129032259</v>
      </c>
      <c r="K207" s="133">
        <f>H207-I207</f>
        <v>153.57300000000001</v>
      </c>
    </row>
    <row r="208" spans="1:11" ht="35.25" customHeight="1" x14ac:dyDescent="0.2">
      <c r="A208" s="8" t="s">
        <v>126</v>
      </c>
      <c r="B208" s="10">
        <v>5</v>
      </c>
      <c r="C208" s="10">
        <v>3</v>
      </c>
      <c r="D208" s="26">
        <v>2400200000</v>
      </c>
      <c r="E208" s="31" t="s">
        <v>66</v>
      </c>
      <c r="F208" s="23">
        <f>F209</f>
        <v>50</v>
      </c>
      <c r="G208" s="23">
        <f t="shared" ref="G208:K210" si="99">G209</f>
        <v>0</v>
      </c>
      <c r="H208" s="23">
        <f t="shared" si="99"/>
        <v>50</v>
      </c>
      <c r="I208" s="23">
        <f t="shared" si="99"/>
        <v>0</v>
      </c>
      <c r="J208" s="122">
        <f t="shared" si="87"/>
        <v>0</v>
      </c>
      <c r="K208" s="23">
        <f t="shared" si="99"/>
        <v>50</v>
      </c>
    </row>
    <row r="209" spans="1:11" ht="25.5" customHeight="1" x14ac:dyDescent="0.2">
      <c r="A209" s="8" t="s">
        <v>112</v>
      </c>
      <c r="B209" s="10">
        <v>5</v>
      </c>
      <c r="C209" s="10">
        <v>3</v>
      </c>
      <c r="D209" s="26">
        <v>2400299990</v>
      </c>
      <c r="E209" s="31"/>
      <c r="F209" s="23">
        <f>F210</f>
        <v>50</v>
      </c>
      <c r="G209" s="23">
        <f t="shared" si="99"/>
        <v>0</v>
      </c>
      <c r="H209" s="23">
        <f t="shared" si="99"/>
        <v>50</v>
      </c>
      <c r="I209" s="23">
        <f t="shared" si="99"/>
        <v>0</v>
      </c>
      <c r="J209" s="122">
        <f t="shared" si="87"/>
        <v>0</v>
      </c>
      <c r="K209" s="23">
        <f t="shared" si="99"/>
        <v>50</v>
      </c>
    </row>
    <row r="210" spans="1:11" ht="22.5" customHeight="1" x14ac:dyDescent="0.2">
      <c r="A210" s="3" t="s">
        <v>174</v>
      </c>
      <c r="B210" s="10">
        <v>5</v>
      </c>
      <c r="C210" s="10">
        <v>3</v>
      </c>
      <c r="D210" s="26">
        <v>2400299990</v>
      </c>
      <c r="E210" s="31">
        <v>200</v>
      </c>
      <c r="F210" s="23">
        <f>F211</f>
        <v>50</v>
      </c>
      <c r="G210" s="23">
        <f t="shared" si="99"/>
        <v>0</v>
      </c>
      <c r="H210" s="23">
        <f t="shared" si="99"/>
        <v>50</v>
      </c>
      <c r="I210" s="23">
        <f t="shared" si="99"/>
        <v>0</v>
      </c>
      <c r="J210" s="122">
        <f t="shared" si="87"/>
        <v>0</v>
      </c>
      <c r="K210" s="23">
        <f t="shared" si="99"/>
        <v>50</v>
      </c>
    </row>
    <row r="211" spans="1:11" ht="22.5" x14ac:dyDescent="0.2">
      <c r="A211" s="3" t="s">
        <v>68</v>
      </c>
      <c r="B211" s="10">
        <v>5</v>
      </c>
      <c r="C211" s="10">
        <v>3</v>
      </c>
      <c r="D211" s="26">
        <v>2400299990</v>
      </c>
      <c r="E211" s="31">
        <v>240</v>
      </c>
      <c r="F211" s="23">
        <v>50</v>
      </c>
      <c r="G211" s="37"/>
      <c r="H211" s="25">
        <v>50</v>
      </c>
      <c r="I211" s="103">
        <v>0</v>
      </c>
      <c r="J211" s="122">
        <f t="shared" si="87"/>
        <v>0</v>
      </c>
      <c r="K211" s="133">
        <f>H211-I211</f>
        <v>50</v>
      </c>
    </row>
    <row r="212" spans="1:11" ht="22.5" customHeight="1" x14ac:dyDescent="0.2">
      <c r="A212" s="3" t="s">
        <v>219</v>
      </c>
      <c r="B212" s="10">
        <v>5</v>
      </c>
      <c r="C212" s="10">
        <v>3</v>
      </c>
      <c r="D212" s="26" t="s">
        <v>217</v>
      </c>
      <c r="E212" s="31"/>
      <c r="F212" s="23">
        <f>F213</f>
        <v>749</v>
      </c>
      <c r="G212" s="23">
        <f t="shared" ref="G212:G214" si="100">G213</f>
        <v>0</v>
      </c>
      <c r="H212" s="23">
        <f t="shared" ref="H212:K214" si="101">H213</f>
        <v>749</v>
      </c>
      <c r="I212" s="23">
        <f t="shared" si="101"/>
        <v>214.77500000000001</v>
      </c>
      <c r="J212" s="122">
        <f t="shared" si="87"/>
        <v>28.674899866488651</v>
      </c>
      <c r="K212" s="23">
        <f t="shared" si="101"/>
        <v>534.22500000000002</v>
      </c>
    </row>
    <row r="213" spans="1:11" ht="22.5" customHeight="1" x14ac:dyDescent="0.2">
      <c r="A213" s="3" t="s">
        <v>112</v>
      </c>
      <c r="B213" s="10">
        <v>5</v>
      </c>
      <c r="C213" s="10">
        <v>3</v>
      </c>
      <c r="D213" s="26" t="s">
        <v>218</v>
      </c>
      <c r="E213" s="31"/>
      <c r="F213" s="23">
        <f>F214</f>
        <v>749</v>
      </c>
      <c r="G213" s="23">
        <f t="shared" si="100"/>
        <v>0</v>
      </c>
      <c r="H213" s="23">
        <f t="shared" si="101"/>
        <v>749</v>
      </c>
      <c r="I213" s="23">
        <f t="shared" si="101"/>
        <v>214.77500000000001</v>
      </c>
      <c r="J213" s="122">
        <f t="shared" si="87"/>
        <v>28.674899866488651</v>
      </c>
      <c r="K213" s="23">
        <f t="shared" si="101"/>
        <v>534.22500000000002</v>
      </c>
    </row>
    <row r="214" spans="1:11" ht="22.5" customHeight="1" x14ac:dyDescent="0.2">
      <c r="A214" s="3" t="s">
        <v>174</v>
      </c>
      <c r="B214" s="10">
        <v>5</v>
      </c>
      <c r="C214" s="10">
        <v>3</v>
      </c>
      <c r="D214" s="26" t="s">
        <v>218</v>
      </c>
      <c r="E214" s="31" t="s">
        <v>67</v>
      </c>
      <c r="F214" s="23">
        <f>F215</f>
        <v>749</v>
      </c>
      <c r="G214" s="23">
        <f t="shared" si="100"/>
        <v>0</v>
      </c>
      <c r="H214" s="23">
        <f t="shared" si="101"/>
        <v>749</v>
      </c>
      <c r="I214" s="23">
        <f t="shared" si="101"/>
        <v>214.77500000000001</v>
      </c>
      <c r="J214" s="122">
        <f t="shared" si="87"/>
        <v>28.674899866488651</v>
      </c>
      <c r="K214" s="23">
        <f t="shared" si="101"/>
        <v>534.22500000000002</v>
      </c>
    </row>
    <row r="215" spans="1:11" ht="22.5" x14ac:dyDescent="0.2">
      <c r="A215" s="3" t="s">
        <v>68</v>
      </c>
      <c r="B215" s="10">
        <v>5</v>
      </c>
      <c r="C215" s="10">
        <v>3</v>
      </c>
      <c r="D215" s="26" t="s">
        <v>218</v>
      </c>
      <c r="E215" s="31" t="s">
        <v>69</v>
      </c>
      <c r="F215" s="23">
        <v>749</v>
      </c>
      <c r="G215" s="37"/>
      <c r="H215" s="25">
        <v>749</v>
      </c>
      <c r="I215" s="103">
        <v>214.77500000000001</v>
      </c>
      <c r="J215" s="122">
        <f t="shared" si="87"/>
        <v>28.674899866488651</v>
      </c>
      <c r="K215" s="133">
        <f>H215-I215</f>
        <v>534.22500000000002</v>
      </c>
    </row>
    <row r="216" spans="1:11" ht="11.25" customHeight="1" x14ac:dyDescent="0.2">
      <c r="A216" s="4" t="s">
        <v>54</v>
      </c>
      <c r="B216" s="10">
        <v>8</v>
      </c>
      <c r="C216" s="10">
        <v>0</v>
      </c>
      <c r="D216" s="26" t="s">
        <v>66</v>
      </c>
      <c r="E216" s="31" t="s">
        <v>66</v>
      </c>
      <c r="F216" s="23" t="e">
        <f>F217</f>
        <v>#REF!</v>
      </c>
      <c r="G216" s="23" t="e">
        <f t="shared" ref="G216:K217" si="102">G217</f>
        <v>#REF!</v>
      </c>
      <c r="H216" s="23">
        <f t="shared" si="102"/>
        <v>2013.5</v>
      </c>
      <c r="I216" s="108">
        <f t="shared" si="102"/>
        <v>700.91599999999994</v>
      </c>
      <c r="J216" s="122">
        <f t="shared" si="87"/>
        <v>34.810826918301466</v>
      </c>
      <c r="K216" s="23">
        <f t="shared" si="102"/>
        <v>1312.5840000000001</v>
      </c>
    </row>
    <row r="217" spans="1:11" ht="11.25" customHeight="1" x14ac:dyDescent="0.2">
      <c r="A217" s="4" t="s">
        <v>47</v>
      </c>
      <c r="B217" s="10">
        <v>8</v>
      </c>
      <c r="C217" s="10">
        <v>1</v>
      </c>
      <c r="D217" s="26" t="s">
        <v>66</v>
      </c>
      <c r="E217" s="31" t="s">
        <v>66</v>
      </c>
      <c r="F217" s="23" t="e">
        <f>F218</f>
        <v>#REF!</v>
      </c>
      <c r="G217" s="23" t="e">
        <f t="shared" si="102"/>
        <v>#REF!</v>
      </c>
      <c r="H217" s="23">
        <f t="shared" si="102"/>
        <v>2013.5</v>
      </c>
      <c r="I217" s="108">
        <f t="shared" si="102"/>
        <v>700.91599999999994</v>
      </c>
      <c r="J217" s="122">
        <f t="shared" si="87"/>
        <v>34.810826918301466</v>
      </c>
      <c r="K217" s="23">
        <f t="shared" si="102"/>
        <v>1312.5840000000001</v>
      </c>
    </row>
    <row r="218" spans="1:11" ht="22.5" customHeight="1" x14ac:dyDescent="0.2">
      <c r="A218" s="8" t="s">
        <v>262</v>
      </c>
      <c r="B218" s="10">
        <v>8</v>
      </c>
      <c r="C218" s="10">
        <v>1</v>
      </c>
      <c r="D218" s="26" t="s">
        <v>181</v>
      </c>
      <c r="E218" s="31" t="s">
        <v>66</v>
      </c>
      <c r="F218" s="23" t="e">
        <f>F219+F232</f>
        <v>#REF!</v>
      </c>
      <c r="G218" s="23" t="e">
        <f>G219+G232</f>
        <v>#REF!</v>
      </c>
      <c r="H218" s="23">
        <f>H219+H232</f>
        <v>2013.5</v>
      </c>
      <c r="I218" s="23">
        <f>I219+I232</f>
        <v>700.91599999999994</v>
      </c>
      <c r="J218" s="122">
        <f t="shared" si="87"/>
        <v>34.810826918301466</v>
      </c>
      <c r="K218" s="23">
        <f>K219+K232</f>
        <v>1312.5840000000001</v>
      </c>
    </row>
    <row r="219" spans="1:11" ht="42" customHeight="1" x14ac:dyDescent="0.2">
      <c r="A219" s="8" t="s">
        <v>127</v>
      </c>
      <c r="B219" s="10">
        <v>8</v>
      </c>
      <c r="C219" s="10">
        <v>1</v>
      </c>
      <c r="D219" s="26" t="s">
        <v>182</v>
      </c>
      <c r="E219" s="31" t="s">
        <v>66</v>
      </c>
      <c r="F219" s="23" t="e">
        <f>F220</f>
        <v>#REF!</v>
      </c>
      <c r="G219" s="23" t="e">
        <f t="shared" ref="G219:K219" si="103">G220</f>
        <v>#REF!</v>
      </c>
      <c r="H219" s="23">
        <f t="shared" si="103"/>
        <v>1643</v>
      </c>
      <c r="I219" s="23">
        <f t="shared" si="103"/>
        <v>536.197</v>
      </c>
      <c r="J219" s="122">
        <f t="shared" si="87"/>
        <v>32.635240413877057</v>
      </c>
      <c r="K219" s="23">
        <f t="shared" si="103"/>
        <v>1106.8030000000001</v>
      </c>
    </row>
    <row r="220" spans="1:11" ht="30" customHeight="1" x14ac:dyDescent="0.2">
      <c r="A220" s="8" t="s">
        <v>128</v>
      </c>
      <c r="B220" s="10">
        <v>8</v>
      </c>
      <c r="C220" s="10">
        <v>1</v>
      </c>
      <c r="D220" s="26" t="s">
        <v>183</v>
      </c>
      <c r="E220" s="31"/>
      <c r="F220" s="23" t="e">
        <f>F221+F226+#REF!+F229</f>
        <v>#REF!</v>
      </c>
      <c r="G220" s="23" t="e">
        <f>G221+G226+#REF!+G229</f>
        <v>#REF!</v>
      </c>
      <c r="H220" s="23">
        <f>H221+H226+H229</f>
        <v>1643</v>
      </c>
      <c r="I220" s="23">
        <f t="shared" ref="I220:K220" si="104">I221+I226+I229</f>
        <v>536.197</v>
      </c>
      <c r="J220" s="123">
        <f t="shared" si="104"/>
        <v>45.028698059753957</v>
      </c>
      <c r="K220" s="23">
        <f t="shared" si="104"/>
        <v>1106.8030000000001</v>
      </c>
    </row>
    <row r="221" spans="1:11" ht="37.5" customHeight="1" x14ac:dyDescent="0.2">
      <c r="A221" s="8" t="s">
        <v>109</v>
      </c>
      <c r="B221" s="10">
        <v>8</v>
      </c>
      <c r="C221" s="10">
        <v>1</v>
      </c>
      <c r="D221" s="26" t="s">
        <v>184</v>
      </c>
      <c r="E221" s="31" t="s">
        <v>66</v>
      </c>
      <c r="F221" s="23">
        <f>F222+F224</f>
        <v>1504.5</v>
      </c>
      <c r="G221" s="23">
        <f t="shared" ref="G221:H221" si="105">G222+G224</f>
        <v>0</v>
      </c>
      <c r="H221" s="23">
        <f t="shared" si="105"/>
        <v>1504.5</v>
      </c>
      <c r="I221" s="23">
        <f t="shared" ref="I221:K221" si="106">I222+I224</f>
        <v>524.197</v>
      </c>
      <c r="J221" s="122">
        <f t="shared" si="87"/>
        <v>34.841940844134264</v>
      </c>
      <c r="K221" s="23">
        <f t="shared" si="106"/>
        <v>980.30300000000011</v>
      </c>
    </row>
    <row r="222" spans="1:11" ht="45.75" customHeight="1" x14ac:dyDescent="0.2">
      <c r="A222" s="3" t="s">
        <v>70</v>
      </c>
      <c r="B222" s="10">
        <v>8</v>
      </c>
      <c r="C222" s="10">
        <v>1</v>
      </c>
      <c r="D222" s="26" t="s">
        <v>184</v>
      </c>
      <c r="E222" s="31" t="s">
        <v>71</v>
      </c>
      <c r="F222" s="23">
        <f>F223</f>
        <v>1288.7</v>
      </c>
      <c r="G222" s="23">
        <f t="shared" ref="G222:K222" si="107">G223</f>
        <v>0</v>
      </c>
      <c r="H222" s="23">
        <f t="shared" si="107"/>
        <v>1288.7</v>
      </c>
      <c r="I222" s="23">
        <f t="shared" si="107"/>
        <v>453.59199999999998</v>
      </c>
      <c r="J222" s="122">
        <f t="shared" si="87"/>
        <v>35.197641033599744</v>
      </c>
      <c r="K222" s="23">
        <f t="shared" si="107"/>
        <v>835.10800000000006</v>
      </c>
    </row>
    <row r="223" spans="1:11" ht="30" customHeight="1" x14ac:dyDescent="0.2">
      <c r="A223" s="3" t="s">
        <v>72</v>
      </c>
      <c r="B223" s="10">
        <v>8</v>
      </c>
      <c r="C223" s="10">
        <v>1</v>
      </c>
      <c r="D223" s="26" t="s">
        <v>184</v>
      </c>
      <c r="E223" s="31" t="s">
        <v>73</v>
      </c>
      <c r="F223" s="23">
        <v>1288.7</v>
      </c>
      <c r="G223" s="37"/>
      <c r="H223" s="25">
        <v>1288.7</v>
      </c>
      <c r="I223" s="103">
        <v>453.59199999999998</v>
      </c>
      <c r="J223" s="122">
        <f t="shared" si="87"/>
        <v>35.197641033599744</v>
      </c>
      <c r="K223" s="133">
        <f>H223-I223</f>
        <v>835.10800000000006</v>
      </c>
    </row>
    <row r="224" spans="1:11" ht="30" customHeight="1" x14ac:dyDescent="0.2">
      <c r="A224" s="3" t="s">
        <v>174</v>
      </c>
      <c r="B224" s="10">
        <v>8</v>
      </c>
      <c r="C224" s="10">
        <v>1</v>
      </c>
      <c r="D224" s="26" t="s">
        <v>184</v>
      </c>
      <c r="E224" s="31" t="s">
        <v>67</v>
      </c>
      <c r="F224" s="23">
        <f>F225</f>
        <v>215.8</v>
      </c>
      <c r="G224" s="23">
        <f t="shared" ref="G224:K224" si="108">G225</f>
        <v>0</v>
      </c>
      <c r="H224" s="23">
        <f t="shared" si="108"/>
        <v>215.8</v>
      </c>
      <c r="I224" s="23">
        <f t="shared" si="108"/>
        <v>70.605000000000004</v>
      </c>
      <c r="J224" s="122">
        <f t="shared" si="87"/>
        <v>32.717794253938834</v>
      </c>
      <c r="K224" s="23">
        <f t="shared" si="108"/>
        <v>145.19499999999999</v>
      </c>
    </row>
    <row r="225" spans="1:11" ht="30" customHeight="1" x14ac:dyDescent="0.2">
      <c r="A225" s="3" t="s">
        <v>68</v>
      </c>
      <c r="B225" s="10">
        <v>8</v>
      </c>
      <c r="C225" s="10">
        <v>1</v>
      </c>
      <c r="D225" s="26" t="s">
        <v>184</v>
      </c>
      <c r="E225" s="31" t="s">
        <v>69</v>
      </c>
      <c r="F225" s="23">
        <v>215.8</v>
      </c>
      <c r="G225" s="37"/>
      <c r="H225" s="25">
        <v>215.8</v>
      </c>
      <c r="I225" s="103">
        <v>70.605000000000004</v>
      </c>
      <c r="J225" s="122">
        <f t="shared" si="87"/>
        <v>32.717794253938834</v>
      </c>
      <c r="K225" s="133">
        <f>H225-I225</f>
        <v>145.19499999999999</v>
      </c>
    </row>
    <row r="226" spans="1:11" ht="51" customHeight="1" x14ac:dyDescent="0.2">
      <c r="A226" s="8" t="s">
        <v>129</v>
      </c>
      <c r="B226" s="10">
        <v>8</v>
      </c>
      <c r="C226" s="10">
        <v>1</v>
      </c>
      <c r="D226" s="26" t="s">
        <v>185</v>
      </c>
      <c r="E226" s="31"/>
      <c r="F226" s="23">
        <f>F227</f>
        <v>180.2</v>
      </c>
      <c r="G226" s="23">
        <f t="shared" ref="G226:K227" si="109">G227</f>
        <v>-62.4</v>
      </c>
      <c r="H226" s="23">
        <f t="shared" si="109"/>
        <v>117.8</v>
      </c>
      <c r="I226" s="23">
        <f t="shared" si="109"/>
        <v>12</v>
      </c>
      <c r="J226" s="122">
        <f t="shared" si="87"/>
        <v>10.186757215619695</v>
      </c>
      <c r="K226" s="23">
        <f t="shared" si="109"/>
        <v>105.8</v>
      </c>
    </row>
    <row r="227" spans="1:11" ht="22.5" customHeight="1" x14ac:dyDescent="0.2">
      <c r="A227" s="3" t="s">
        <v>174</v>
      </c>
      <c r="B227" s="10">
        <v>8</v>
      </c>
      <c r="C227" s="10">
        <v>1</v>
      </c>
      <c r="D227" s="26" t="s">
        <v>185</v>
      </c>
      <c r="E227" s="31" t="s">
        <v>67</v>
      </c>
      <c r="F227" s="23">
        <f>F228</f>
        <v>180.2</v>
      </c>
      <c r="G227" s="23">
        <f t="shared" si="109"/>
        <v>-62.4</v>
      </c>
      <c r="H227" s="23">
        <f t="shared" si="109"/>
        <v>117.8</v>
      </c>
      <c r="I227" s="23">
        <f t="shared" si="109"/>
        <v>12</v>
      </c>
      <c r="J227" s="122">
        <f t="shared" si="87"/>
        <v>10.186757215619695</v>
      </c>
      <c r="K227" s="23">
        <f t="shared" si="109"/>
        <v>105.8</v>
      </c>
    </row>
    <row r="228" spans="1:11" ht="22.5" x14ac:dyDescent="0.2">
      <c r="A228" s="3" t="s">
        <v>68</v>
      </c>
      <c r="B228" s="10">
        <v>8</v>
      </c>
      <c r="C228" s="10">
        <v>1</v>
      </c>
      <c r="D228" s="26" t="s">
        <v>185</v>
      </c>
      <c r="E228" s="31" t="s">
        <v>69</v>
      </c>
      <c r="F228" s="23">
        <v>180.2</v>
      </c>
      <c r="G228" s="37">
        <v>-62.4</v>
      </c>
      <c r="H228" s="25">
        <v>117.8</v>
      </c>
      <c r="I228" s="103">
        <v>12</v>
      </c>
      <c r="J228" s="122">
        <f t="shared" si="87"/>
        <v>10.186757215619695</v>
      </c>
      <c r="K228" s="133">
        <f>H228-I228</f>
        <v>105.8</v>
      </c>
    </row>
    <row r="229" spans="1:11" ht="52.5" customHeight="1" x14ac:dyDescent="0.2">
      <c r="A229" s="3" t="s">
        <v>243</v>
      </c>
      <c r="B229" s="10">
        <v>8</v>
      </c>
      <c r="C229" s="10">
        <v>1</v>
      </c>
      <c r="D229" s="26" t="s">
        <v>242</v>
      </c>
      <c r="E229" s="31" t="s">
        <v>66</v>
      </c>
      <c r="F229" s="23">
        <f>F230</f>
        <v>0</v>
      </c>
      <c r="G229" s="23">
        <f t="shared" ref="G229:K230" si="110">G230</f>
        <v>20.7</v>
      </c>
      <c r="H229" s="23">
        <f t="shared" si="110"/>
        <v>20.7</v>
      </c>
      <c r="I229" s="23">
        <f t="shared" si="110"/>
        <v>0</v>
      </c>
      <c r="J229" s="122">
        <f t="shared" si="87"/>
        <v>0</v>
      </c>
      <c r="K229" s="23">
        <f t="shared" si="110"/>
        <v>20.7</v>
      </c>
    </row>
    <row r="230" spans="1:11" ht="22.5" x14ac:dyDescent="0.2">
      <c r="A230" s="3" t="s">
        <v>174</v>
      </c>
      <c r="B230" s="10">
        <v>8</v>
      </c>
      <c r="C230" s="10">
        <v>1</v>
      </c>
      <c r="D230" s="26" t="s">
        <v>242</v>
      </c>
      <c r="E230" s="31" t="s">
        <v>67</v>
      </c>
      <c r="F230" s="23">
        <f>F231</f>
        <v>0</v>
      </c>
      <c r="G230" s="23">
        <f t="shared" si="110"/>
        <v>20.7</v>
      </c>
      <c r="H230" s="23">
        <f t="shared" si="110"/>
        <v>20.7</v>
      </c>
      <c r="I230" s="23">
        <f t="shared" si="110"/>
        <v>0</v>
      </c>
      <c r="J230" s="122">
        <f t="shared" ref="J230:J251" si="111">I230/H230*100</f>
        <v>0</v>
      </c>
      <c r="K230" s="23">
        <f t="shared" si="110"/>
        <v>20.7</v>
      </c>
    </row>
    <row r="231" spans="1:11" ht="22.5" x14ac:dyDescent="0.2">
      <c r="A231" s="3" t="s">
        <v>68</v>
      </c>
      <c r="B231" s="10">
        <v>8</v>
      </c>
      <c r="C231" s="10">
        <v>1</v>
      </c>
      <c r="D231" s="26" t="s">
        <v>242</v>
      </c>
      <c r="E231" s="31" t="s">
        <v>69</v>
      </c>
      <c r="F231" s="23">
        <v>0</v>
      </c>
      <c r="G231" s="37">
        <v>20.7</v>
      </c>
      <c r="H231" s="25">
        <v>20.7</v>
      </c>
      <c r="I231" s="103">
        <v>0</v>
      </c>
      <c r="J231" s="122">
        <f t="shared" si="111"/>
        <v>0</v>
      </c>
      <c r="K231" s="133">
        <f>H231-I231</f>
        <v>20.7</v>
      </c>
    </row>
    <row r="232" spans="1:11" ht="11.25" customHeight="1" x14ac:dyDescent="0.2">
      <c r="A232" s="8" t="s">
        <v>130</v>
      </c>
      <c r="B232" s="10">
        <v>8</v>
      </c>
      <c r="C232" s="10">
        <v>1</v>
      </c>
      <c r="D232" s="26" t="s">
        <v>186</v>
      </c>
      <c r="E232" s="31" t="s">
        <v>66</v>
      </c>
      <c r="F232" s="23">
        <f>F233</f>
        <v>370.5</v>
      </c>
      <c r="G232" s="23">
        <f t="shared" ref="G232:K233" si="112">G233</f>
        <v>0</v>
      </c>
      <c r="H232" s="23">
        <f t="shared" si="112"/>
        <v>370.5</v>
      </c>
      <c r="I232" s="23">
        <f t="shared" si="112"/>
        <v>164.71899999999999</v>
      </c>
      <c r="J232" s="122">
        <f t="shared" si="111"/>
        <v>44.458569500674763</v>
      </c>
      <c r="K232" s="23">
        <f t="shared" si="112"/>
        <v>205.78100000000001</v>
      </c>
    </row>
    <row r="233" spans="1:11" ht="26.25" customHeight="1" x14ac:dyDescent="0.2">
      <c r="A233" s="8" t="s">
        <v>131</v>
      </c>
      <c r="B233" s="10">
        <v>8</v>
      </c>
      <c r="C233" s="10">
        <v>1</v>
      </c>
      <c r="D233" s="26" t="s">
        <v>188</v>
      </c>
      <c r="E233" s="31" t="s">
        <v>66</v>
      </c>
      <c r="F233" s="23">
        <f>F234</f>
        <v>370.5</v>
      </c>
      <c r="G233" s="23">
        <f t="shared" si="112"/>
        <v>0</v>
      </c>
      <c r="H233" s="23">
        <f t="shared" si="112"/>
        <v>370.5</v>
      </c>
      <c r="I233" s="23">
        <f t="shared" si="112"/>
        <v>164.71899999999999</v>
      </c>
      <c r="J233" s="122">
        <f t="shared" si="111"/>
        <v>44.458569500674763</v>
      </c>
      <c r="K233" s="23">
        <f t="shared" si="112"/>
        <v>205.78100000000001</v>
      </c>
    </row>
    <row r="234" spans="1:11" ht="26.25" customHeight="1" x14ac:dyDescent="0.2">
      <c r="A234" s="8" t="s">
        <v>109</v>
      </c>
      <c r="B234" s="10">
        <v>8</v>
      </c>
      <c r="C234" s="10">
        <v>1</v>
      </c>
      <c r="D234" s="26" t="s">
        <v>187</v>
      </c>
      <c r="E234" s="31"/>
      <c r="F234" s="23">
        <f>F235+F237</f>
        <v>370.5</v>
      </c>
      <c r="G234" s="23">
        <f t="shared" ref="G234:H234" si="113">G235+G237</f>
        <v>0</v>
      </c>
      <c r="H234" s="23">
        <f t="shared" si="113"/>
        <v>370.5</v>
      </c>
      <c r="I234" s="23">
        <f t="shared" ref="I234:K234" si="114">I235+I237</f>
        <v>164.71899999999999</v>
      </c>
      <c r="J234" s="122">
        <f t="shared" si="111"/>
        <v>44.458569500674763</v>
      </c>
      <c r="K234" s="23">
        <f t="shared" si="114"/>
        <v>205.78100000000001</v>
      </c>
    </row>
    <row r="235" spans="1:11" ht="43.5" customHeight="1" x14ac:dyDescent="0.2">
      <c r="A235" s="3" t="s">
        <v>70</v>
      </c>
      <c r="B235" s="10">
        <v>8</v>
      </c>
      <c r="C235" s="10">
        <v>1</v>
      </c>
      <c r="D235" s="26" t="s">
        <v>187</v>
      </c>
      <c r="E235" s="31" t="s">
        <v>71</v>
      </c>
      <c r="F235" s="23">
        <f>F236</f>
        <v>227.5</v>
      </c>
      <c r="G235" s="23">
        <f t="shared" ref="G235:K235" si="115">G236</f>
        <v>0</v>
      </c>
      <c r="H235" s="23">
        <f t="shared" si="115"/>
        <v>227.5</v>
      </c>
      <c r="I235" s="23">
        <f t="shared" si="115"/>
        <v>82.840999999999994</v>
      </c>
      <c r="J235" s="122">
        <f t="shared" si="111"/>
        <v>36.413626373626371</v>
      </c>
      <c r="K235" s="23">
        <f t="shared" si="115"/>
        <v>144.65899999999999</v>
      </c>
    </row>
    <row r="236" spans="1:11" x14ac:dyDescent="0.2">
      <c r="A236" s="3" t="s">
        <v>72</v>
      </c>
      <c r="B236" s="10">
        <v>8</v>
      </c>
      <c r="C236" s="10">
        <v>1</v>
      </c>
      <c r="D236" s="26" t="s">
        <v>187</v>
      </c>
      <c r="E236" s="31" t="s">
        <v>73</v>
      </c>
      <c r="F236" s="23">
        <v>227.5</v>
      </c>
      <c r="G236" s="37"/>
      <c r="H236" s="25">
        <v>227.5</v>
      </c>
      <c r="I236" s="103">
        <v>82.840999999999994</v>
      </c>
      <c r="J236" s="122">
        <f t="shared" si="111"/>
        <v>36.413626373626371</v>
      </c>
      <c r="K236" s="133">
        <f>H236-I236</f>
        <v>144.65899999999999</v>
      </c>
    </row>
    <row r="237" spans="1:11" ht="22.5" customHeight="1" x14ac:dyDescent="0.2">
      <c r="A237" s="3" t="s">
        <v>174</v>
      </c>
      <c r="B237" s="10">
        <v>8</v>
      </c>
      <c r="C237" s="10">
        <v>1</v>
      </c>
      <c r="D237" s="26" t="s">
        <v>187</v>
      </c>
      <c r="E237" s="31" t="s">
        <v>67</v>
      </c>
      <c r="F237" s="23">
        <f>F238</f>
        <v>143</v>
      </c>
      <c r="G237" s="23">
        <f t="shared" ref="G237:K237" si="116">G238</f>
        <v>0</v>
      </c>
      <c r="H237" s="23">
        <f t="shared" si="116"/>
        <v>143</v>
      </c>
      <c r="I237" s="23">
        <f t="shared" si="116"/>
        <v>81.878</v>
      </c>
      <c r="J237" s="122">
        <f t="shared" si="111"/>
        <v>57.257342657342662</v>
      </c>
      <c r="K237" s="23">
        <f t="shared" si="116"/>
        <v>61.122</v>
      </c>
    </row>
    <row r="238" spans="1:11" ht="22.5" x14ac:dyDescent="0.2">
      <c r="A238" s="3" t="s">
        <v>68</v>
      </c>
      <c r="B238" s="10">
        <v>8</v>
      </c>
      <c r="C238" s="10">
        <v>1</v>
      </c>
      <c r="D238" s="26" t="s">
        <v>187</v>
      </c>
      <c r="E238" s="31" t="s">
        <v>69</v>
      </c>
      <c r="F238" s="23">
        <v>143</v>
      </c>
      <c r="G238" s="37"/>
      <c r="H238" s="25">
        <v>143</v>
      </c>
      <c r="I238" s="103">
        <v>81.878</v>
      </c>
      <c r="J238" s="122">
        <f t="shared" si="111"/>
        <v>57.257342657342662</v>
      </c>
      <c r="K238" s="133">
        <f>H238-I238</f>
        <v>61.122</v>
      </c>
    </row>
    <row r="239" spans="1:11" ht="11.25" customHeight="1" x14ac:dyDescent="0.2">
      <c r="A239" s="4" t="s">
        <v>55</v>
      </c>
      <c r="B239" s="10">
        <v>11</v>
      </c>
      <c r="C239" s="10">
        <v>0</v>
      </c>
      <c r="D239" s="26" t="s">
        <v>66</v>
      </c>
      <c r="E239" s="31" t="s">
        <v>66</v>
      </c>
      <c r="F239" s="23">
        <f>F240</f>
        <v>5457.6</v>
      </c>
      <c r="G239" s="23">
        <f t="shared" ref="G239:K243" si="117">G240</f>
        <v>0.8</v>
      </c>
      <c r="H239" s="23">
        <f t="shared" si="117"/>
        <v>5458.4000000000005</v>
      </c>
      <c r="I239" s="108">
        <f t="shared" si="117"/>
        <v>1530.1579999999999</v>
      </c>
      <c r="J239" s="122">
        <f t="shared" si="111"/>
        <v>28.033086618789383</v>
      </c>
      <c r="K239" s="23">
        <f t="shared" si="117"/>
        <v>3928.2420000000002</v>
      </c>
    </row>
    <row r="240" spans="1:11" ht="11.25" customHeight="1" x14ac:dyDescent="0.2">
      <c r="A240" s="4" t="s">
        <v>48</v>
      </c>
      <c r="B240" s="10">
        <v>11</v>
      </c>
      <c r="C240" s="10">
        <v>1</v>
      </c>
      <c r="D240" s="26" t="s">
        <v>66</v>
      </c>
      <c r="E240" s="31" t="s">
        <v>66</v>
      </c>
      <c r="F240" s="23">
        <f>F241</f>
        <v>5457.6</v>
      </c>
      <c r="G240" s="23">
        <f t="shared" si="117"/>
        <v>0.8</v>
      </c>
      <c r="H240" s="23">
        <f t="shared" si="117"/>
        <v>5458.4000000000005</v>
      </c>
      <c r="I240" s="108">
        <f t="shared" si="117"/>
        <v>1530.1579999999999</v>
      </c>
      <c r="J240" s="122">
        <f t="shared" si="111"/>
        <v>28.033086618789383</v>
      </c>
      <c r="K240" s="23">
        <f t="shared" si="117"/>
        <v>3928.2420000000002</v>
      </c>
    </row>
    <row r="241" spans="1:11" ht="30" customHeight="1" x14ac:dyDescent="0.2">
      <c r="A241" s="8" t="s">
        <v>263</v>
      </c>
      <c r="B241" s="10">
        <v>11</v>
      </c>
      <c r="C241" s="10">
        <v>1</v>
      </c>
      <c r="D241" s="26" t="s">
        <v>189</v>
      </c>
      <c r="E241" s="31" t="s">
        <v>66</v>
      </c>
      <c r="F241" s="23">
        <f>F242</f>
        <v>5457.6</v>
      </c>
      <c r="G241" s="23">
        <f t="shared" si="117"/>
        <v>0.8</v>
      </c>
      <c r="H241" s="23">
        <f t="shared" si="117"/>
        <v>5458.4000000000005</v>
      </c>
      <c r="I241" s="23">
        <f t="shared" si="117"/>
        <v>1530.1579999999999</v>
      </c>
      <c r="J241" s="122">
        <f t="shared" si="111"/>
        <v>28.033086618789383</v>
      </c>
      <c r="K241" s="23">
        <f t="shared" si="117"/>
        <v>3928.2420000000002</v>
      </c>
    </row>
    <row r="242" spans="1:11" ht="15" customHeight="1" x14ac:dyDescent="0.2">
      <c r="A242" s="8" t="s">
        <v>74</v>
      </c>
      <c r="B242" s="10">
        <v>11</v>
      </c>
      <c r="C242" s="10">
        <v>1</v>
      </c>
      <c r="D242" s="26" t="s">
        <v>190</v>
      </c>
      <c r="E242" s="31" t="s">
        <v>66</v>
      </c>
      <c r="F242" s="23">
        <f>F243</f>
        <v>5457.6</v>
      </c>
      <c r="G242" s="23">
        <f t="shared" si="117"/>
        <v>0.8</v>
      </c>
      <c r="H242" s="23">
        <f t="shared" si="117"/>
        <v>5458.4000000000005</v>
      </c>
      <c r="I242" s="23">
        <f t="shared" si="117"/>
        <v>1530.1579999999999</v>
      </c>
      <c r="J242" s="122">
        <f t="shared" si="111"/>
        <v>28.033086618789383</v>
      </c>
      <c r="K242" s="23">
        <f t="shared" si="117"/>
        <v>3928.2420000000002</v>
      </c>
    </row>
    <row r="243" spans="1:11" ht="31.5" customHeight="1" x14ac:dyDescent="0.2">
      <c r="A243" s="8" t="s">
        <v>132</v>
      </c>
      <c r="B243" s="10">
        <v>11</v>
      </c>
      <c r="C243" s="10">
        <v>1</v>
      </c>
      <c r="D243" s="26" t="s">
        <v>191</v>
      </c>
      <c r="E243" s="31"/>
      <c r="F243" s="23">
        <f>F244</f>
        <v>5457.6</v>
      </c>
      <c r="G243" s="23">
        <f t="shared" si="117"/>
        <v>0.8</v>
      </c>
      <c r="H243" s="23">
        <f t="shared" si="117"/>
        <v>5458.4000000000005</v>
      </c>
      <c r="I243" s="23">
        <f t="shared" si="117"/>
        <v>1530.1579999999999</v>
      </c>
      <c r="J243" s="122">
        <f t="shared" si="111"/>
        <v>28.033086618789383</v>
      </c>
      <c r="K243" s="23">
        <f t="shared" si="117"/>
        <v>3928.2420000000002</v>
      </c>
    </row>
    <row r="244" spans="1:11" ht="32.25" customHeight="1" x14ac:dyDescent="0.2">
      <c r="A244" s="8" t="s">
        <v>109</v>
      </c>
      <c r="B244" s="10">
        <v>11</v>
      </c>
      <c r="C244" s="10">
        <v>1</v>
      </c>
      <c r="D244" s="26" t="s">
        <v>192</v>
      </c>
      <c r="E244" s="31" t="s">
        <v>66</v>
      </c>
      <c r="F244" s="23">
        <f>F245+F247+F249</f>
        <v>5457.6</v>
      </c>
      <c r="G244" s="23">
        <f t="shared" ref="G244:H244" si="118">G245+G247+G249</f>
        <v>0.8</v>
      </c>
      <c r="H244" s="23">
        <f t="shared" si="118"/>
        <v>5458.4000000000005</v>
      </c>
      <c r="I244" s="23">
        <f t="shared" ref="I244:K244" si="119">I245+I247+I249</f>
        <v>1530.1579999999999</v>
      </c>
      <c r="J244" s="122">
        <f t="shared" si="111"/>
        <v>28.033086618789383</v>
      </c>
      <c r="K244" s="23">
        <f t="shared" si="119"/>
        <v>3928.2420000000002</v>
      </c>
    </row>
    <row r="245" spans="1:11" ht="45" customHeight="1" x14ac:dyDescent="0.2">
      <c r="A245" s="3" t="s">
        <v>70</v>
      </c>
      <c r="B245" s="10">
        <v>11</v>
      </c>
      <c r="C245" s="10">
        <v>1</v>
      </c>
      <c r="D245" s="26" t="s">
        <v>192</v>
      </c>
      <c r="E245" s="31" t="s">
        <v>71</v>
      </c>
      <c r="F245" s="23">
        <f>F246</f>
        <v>4081.8</v>
      </c>
      <c r="G245" s="23">
        <f t="shared" ref="G245:K245" si="120">G246</f>
        <v>0</v>
      </c>
      <c r="H245" s="23">
        <f t="shared" si="120"/>
        <v>4081.8</v>
      </c>
      <c r="I245" s="23">
        <f t="shared" si="120"/>
        <v>1376.1</v>
      </c>
      <c r="J245" s="122">
        <f t="shared" si="111"/>
        <v>33.713067764221663</v>
      </c>
      <c r="K245" s="23">
        <f t="shared" si="120"/>
        <v>2705.7000000000003</v>
      </c>
    </row>
    <row r="246" spans="1:11" x14ac:dyDescent="0.2">
      <c r="A246" s="3" t="s">
        <v>72</v>
      </c>
      <c r="B246" s="10">
        <v>11</v>
      </c>
      <c r="C246" s="10">
        <v>1</v>
      </c>
      <c r="D246" s="26" t="s">
        <v>192</v>
      </c>
      <c r="E246" s="31" t="s">
        <v>73</v>
      </c>
      <c r="F246" s="23">
        <v>4081.8</v>
      </c>
      <c r="G246" s="37"/>
      <c r="H246" s="25">
        <v>4081.8</v>
      </c>
      <c r="I246" s="103">
        <v>1376.1</v>
      </c>
      <c r="J246" s="122">
        <f t="shared" si="111"/>
        <v>33.713067764221663</v>
      </c>
      <c r="K246" s="133">
        <f>H246-I246</f>
        <v>2705.7000000000003</v>
      </c>
    </row>
    <row r="247" spans="1:11" ht="22.5" customHeight="1" x14ac:dyDescent="0.2">
      <c r="A247" s="3" t="s">
        <v>174</v>
      </c>
      <c r="B247" s="10">
        <v>11</v>
      </c>
      <c r="C247" s="10">
        <v>1</v>
      </c>
      <c r="D247" s="26" t="s">
        <v>192</v>
      </c>
      <c r="E247" s="31" t="s">
        <v>67</v>
      </c>
      <c r="F247" s="23">
        <f>F248</f>
        <v>1362.3</v>
      </c>
      <c r="G247" s="23">
        <f t="shared" ref="G247:K247" si="121">G248</f>
        <v>0</v>
      </c>
      <c r="H247" s="23">
        <f t="shared" si="121"/>
        <v>1362.3</v>
      </c>
      <c r="I247" s="23">
        <f t="shared" si="121"/>
        <v>152.03</v>
      </c>
      <c r="J247" s="122">
        <f t="shared" si="111"/>
        <v>11.159803273875065</v>
      </c>
      <c r="K247" s="23">
        <f t="shared" si="121"/>
        <v>1210.27</v>
      </c>
    </row>
    <row r="248" spans="1:11" ht="22.5" x14ac:dyDescent="0.2">
      <c r="A248" s="3" t="s">
        <v>68</v>
      </c>
      <c r="B248" s="10">
        <v>11</v>
      </c>
      <c r="C248" s="10">
        <v>1</v>
      </c>
      <c r="D248" s="26" t="s">
        <v>210</v>
      </c>
      <c r="E248" s="31" t="s">
        <v>69</v>
      </c>
      <c r="F248" s="23">
        <v>1362.3</v>
      </c>
      <c r="G248" s="37"/>
      <c r="H248" s="25">
        <v>1362.3</v>
      </c>
      <c r="I248" s="103">
        <v>152.03</v>
      </c>
      <c r="J248" s="122">
        <f t="shared" si="111"/>
        <v>11.159803273875065</v>
      </c>
      <c r="K248" s="133">
        <f>H248-I248</f>
        <v>1210.27</v>
      </c>
    </row>
    <row r="249" spans="1:11" ht="11.25" customHeight="1" x14ac:dyDescent="0.2">
      <c r="A249" s="3" t="s">
        <v>77</v>
      </c>
      <c r="B249" s="10">
        <v>11</v>
      </c>
      <c r="C249" s="10">
        <v>1</v>
      </c>
      <c r="D249" s="26" t="s">
        <v>211</v>
      </c>
      <c r="E249" s="31" t="s">
        <v>78</v>
      </c>
      <c r="F249" s="23">
        <f>F250</f>
        <v>13.5</v>
      </c>
      <c r="G249" s="23">
        <f t="shared" ref="G249:K249" si="122">G250</f>
        <v>0.8</v>
      </c>
      <c r="H249" s="23">
        <f t="shared" si="122"/>
        <v>14.3</v>
      </c>
      <c r="I249" s="23">
        <f t="shared" si="122"/>
        <v>2.028</v>
      </c>
      <c r="J249" s="122">
        <f t="shared" si="111"/>
        <v>14.181818181818182</v>
      </c>
      <c r="K249" s="23">
        <f t="shared" si="122"/>
        <v>12.272</v>
      </c>
    </row>
    <row r="250" spans="1:11" x14ac:dyDescent="0.2">
      <c r="A250" s="3" t="s">
        <v>79</v>
      </c>
      <c r="B250" s="10">
        <v>11</v>
      </c>
      <c r="C250" s="10">
        <v>1</v>
      </c>
      <c r="D250" s="26" t="s">
        <v>192</v>
      </c>
      <c r="E250" s="31" t="s">
        <v>80</v>
      </c>
      <c r="F250" s="23">
        <f>13500/1000</f>
        <v>13.5</v>
      </c>
      <c r="G250" s="37">
        <v>0.8</v>
      </c>
      <c r="H250" s="25">
        <v>14.3</v>
      </c>
      <c r="I250" s="103">
        <v>2.028</v>
      </c>
      <c r="J250" s="122">
        <f t="shared" si="111"/>
        <v>14.181818181818182</v>
      </c>
      <c r="K250" s="133">
        <f>H250-I250</f>
        <v>12.272</v>
      </c>
    </row>
    <row r="251" spans="1:11" ht="12" thickBot="1" x14ac:dyDescent="0.25">
      <c r="A251" s="64"/>
      <c r="B251" s="65"/>
      <c r="C251" s="65"/>
      <c r="D251" s="66"/>
      <c r="E251" s="67" t="s">
        <v>158</v>
      </c>
      <c r="F251" s="35" t="e">
        <f>F7+F103+F110+F142+F160+F216+F239</f>
        <v>#REF!</v>
      </c>
      <c r="G251" s="23" t="e">
        <f>G7+G103+G110+G142+G160+G216+G239</f>
        <v>#REF!</v>
      </c>
      <c r="H251" s="23">
        <f>H7+H103+H110+H142+H160+H216+H239</f>
        <v>29028.5</v>
      </c>
      <c r="I251" s="23">
        <f>I7+I103+I110+I142+I160+I216+I239</f>
        <v>10866.38</v>
      </c>
      <c r="J251" s="122">
        <f t="shared" si="111"/>
        <v>37.433487779251422</v>
      </c>
      <c r="K251" s="23">
        <f>K7+K103+K110+K142+K160+K216+K239</f>
        <v>18162.120000000003</v>
      </c>
    </row>
    <row r="252" spans="1:11" ht="11.25" customHeight="1" x14ac:dyDescent="0.2">
      <c r="F252" s="68"/>
      <c r="I252" s="57"/>
    </row>
    <row r="253" spans="1:11" x14ac:dyDescent="0.2">
      <c r="F253" s="60"/>
    </row>
    <row r="255" spans="1:11" x14ac:dyDescent="0.2">
      <c r="F255" s="60"/>
    </row>
  </sheetData>
  <autoFilter ref="A6:H252"/>
  <mergeCells count="4">
    <mergeCell ref="G1:H1"/>
    <mergeCell ref="G2:H2"/>
    <mergeCell ref="A3:J3"/>
    <mergeCell ref="I1:K1"/>
  </mergeCells>
  <pageMargins left="3.937007874015748E-2" right="3.937007874015748E-2" top="0" bottom="0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20"/>
  <sheetViews>
    <sheetView zoomScaleNormal="100" workbookViewId="0">
      <selection activeCell="G1" sqref="G1:I1"/>
    </sheetView>
  </sheetViews>
  <sheetFormatPr defaultRowHeight="11.25" x14ac:dyDescent="0.2"/>
  <cols>
    <col min="1" max="1" width="55.140625" style="56" customWidth="1"/>
    <col min="2" max="2" width="18.42578125" style="55" customWidth="1"/>
    <col min="3" max="3" width="7.140625" style="57" customWidth="1"/>
    <col min="4" max="4" width="16.28515625" style="55" hidden="1" customWidth="1"/>
    <col min="5" max="5" width="14.7109375" style="57" hidden="1" customWidth="1"/>
    <col min="6" max="6" width="12.140625" style="57" customWidth="1"/>
    <col min="7" max="16384" width="9.140625" style="57"/>
  </cols>
  <sheetData>
    <row r="1" spans="1:9" ht="60" customHeight="1" x14ac:dyDescent="0.2">
      <c r="E1" s="139"/>
      <c r="F1" s="139"/>
      <c r="G1" s="135"/>
      <c r="H1" s="135"/>
      <c r="I1" s="135"/>
    </row>
    <row r="2" spans="1:9" ht="51" customHeight="1" x14ac:dyDescent="0.2">
      <c r="C2" s="137"/>
      <c r="D2" s="137"/>
      <c r="E2" s="137"/>
      <c r="F2" s="137"/>
    </row>
    <row r="3" spans="1:9" ht="30" customHeight="1" x14ac:dyDescent="0.2">
      <c r="A3" s="140" t="s">
        <v>297</v>
      </c>
      <c r="B3" s="140"/>
      <c r="C3" s="140"/>
      <c r="D3" s="140"/>
      <c r="E3" s="140"/>
      <c r="F3" s="140"/>
      <c r="G3" s="140"/>
      <c r="H3" s="140"/>
      <c r="I3" s="140"/>
    </row>
    <row r="4" spans="1:9" x14ac:dyDescent="0.2">
      <c r="A4" s="140"/>
      <c r="B4" s="140"/>
      <c r="C4" s="140"/>
      <c r="D4" s="140"/>
      <c r="E4" s="140"/>
      <c r="F4" s="140"/>
      <c r="G4" s="140"/>
      <c r="H4" s="140"/>
      <c r="I4" s="140"/>
    </row>
    <row r="5" spans="1:9" x14ac:dyDescent="0.2">
      <c r="E5" s="55"/>
      <c r="F5" s="55"/>
      <c r="G5" s="55"/>
      <c r="H5" s="55"/>
      <c r="I5" s="55" t="s">
        <v>175</v>
      </c>
    </row>
    <row r="6" spans="1:9" ht="78.75" x14ac:dyDescent="0.2">
      <c r="A6" s="87" t="s">
        <v>28</v>
      </c>
      <c r="B6" s="87" t="s">
        <v>31</v>
      </c>
      <c r="C6" s="87" t="s">
        <v>32</v>
      </c>
      <c r="D6" s="53" t="s">
        <v>227</v>
      </c>
      <c r="E6" s="53" t="s">
        <v>223</v>
      </c>
      <c r="F6" s="53" t="s">
        <v>224</v>
      </c>
      <c r="G6" s="113" t="s">
        <v>294</v>
      </c>
      <c r="H6" s="53" t="s">
        <v>271</v>
      </c>
      <c r="I6" s="53" t="s">
        <v>272</v>
      </c>
    </row>
    <row r="7" spans="1:9" ht="22.5" x14ac:dyDescent="0.2">
      <c r="A7" s="4" t="s">
        <v>264</v>
      </c>
      <c r="B7" s="26" t="s">
        <v>177</v>
      </c>
      <c r="C7" s="31"/>
      <c r="D7" s="23" t="e">
        <f>D8</f>
        <v>#REF!</v>
      </c>
      <c r="E7" s="23" t="e">
        <f t="shared" ref="E7:I8" si="0">E8</f>
        <v>#REF!</v>
      </c>
      <c r="F7" s="23">
        <f t="shared" si="0"/>
        <v>325</v>
      </c>
      <c r="G7" s="50">
        <f t="shared" si="0"/>
        <v>0</v>
      </c>
      <c r="H7" s="124">
        <f>G7/F7*100</f>
        <v>0</v>
      </c>
      <c r="I7" s="50">
        <f t="shared" si="0"/>
        <v>325</v>
      </c>
    </row>
    <row r="8" spans="1:9" x14ac:dyDescent="0.2">
      <c r="A8" s="4" t="s">
        <v>137</v>
      </c>
      <c r="B8" s="26" t="s">
        <v>178</v>
      </c>
      <c r="C8" s="31"/>
      <c r="D8" s="23" t="e">
        <f>D9</f>
        <v>#REF!</v>
      </c>
      <c r="E8" s="23" t="e">
        <f t="shared" si="0"/>
        <v>#REF!</v>
      </c>
      <c r="F8" s="23">
        <f t="shared" si="0"/>
        <v>325</v>
      </c>
      <c r="G8" s="50">
        <f t="shared" si="0"/>
        <v>0</v>
      </c>
      <c r="H8" s="124">
        <f t="shared" ref="H8:H62" si="1">G8/F8*100</f>
        <v>0</v>
      </c>
      <c r="I8" s="50">
        <f t="shared" si="0"/>
        <v>325</v>
      </c>
    </row>
    <row r="9" spans="1:9" ht="22.5" x14ac:dyDescent="0.2">
      <c r="A9" s="4" t="s">
        <v>138</v>
      </c>
      <c r="B9" s="26" t="s">
        <v>179</v>
      </c>
      <c r="C9" s="31"/>
      <c r="D9" s="23" t="e">
        <f>D15+#REF!+D10+D18</f>
        <v>#REF!</v>
      </c>
      <c r="E9" s="23" t="e">
        <f>E15+#REF!+E10+E18</f>
        <v>#REF!</v>
      </c>
      <c r="F9" s="23">
        <f>F15+F10+F18</f>
        <v>325</v>
      </c>
      <c r="G9" s="23">
        <f t="shared" ref="G9:I9" si="2">G15+G10+G18</f>
        <v>0</v>
      </c>
      <c r="H9" s="23">
        <f t="shared" si="2"/>
        <v>0</v>
      </c>
      <c r="I9" s="23">
        <f t="shared" si="2"/>
        <v>325</v>
      </c>
    </row>
    <row r="10" spans="1:9" x14ac:dyDescent="0.2">
      <c r="A10" s="3" t="s">
        <v>229</v>
      </c>
      <c r="B10" s="26" t="s">
        <v>230</v>
      </c>
      <c r="C10" s="31"/>
      <c r="D10" s="23">
        <f>D11+D13</f>
        <v>200</v>
      </c>
      <c r="E10" s="23">
        <f t="shared" ref="E10:F10" si="3">E11+E13</f>
        <v>0</v>
      </c>
      <c r="F10" s="23">
        <f t="shared" si="3"/>
        <v>200</v>
      </c>
      <c r="G10" s="50">
        <f t="shared" ref="G10:I10" si="4">G11+G13</f>
        <v>0</v>
      </c>
      <c r="H10" s="124">
        <f t="shared" si="1"/>
        <v>0</v>
      </c>
      <c r="I10" s="50">
        <f t="shared" si="4"/>
        <v>200</v>
      </c>
    </row>
    <row r="11" spans="1:9" ht="45" x14ac:dyDescent="0.2">
      <c r="A11" s="3" t="s">
        <v>70</v>
      </c>
      <c r="B11" s="26" t="s">
        <v>230</v>
      </c>
      <c r="C11" s="31">
        <v>100</v>
      </c>
      <c r="D11" s="23">
        <f>D12</f>
        <v>190</v>
      </c>
      <c r="E11" s="23">
        <f t="shared" ref="E11:I11" si="5">E12</f>
        <v>0</v>
      </c>
      <c r="F11" s="23">
        <f t="shared" si="5"/>
        <v>190</v>
      </c>
      <c r="G11" s="50">
        <f t="shared" si="5"/>
        <v>0</v>
      </c>
      <c r="H11" s="124">
        <f t="shared" si="1"/>
        <v>0</v>
      </c>
      <c r="I11" s="50">
        <f t="shared" si="5"/>
        <v>190</v>
      </c>
    </row>
    <row r="12" spans="1:9" x14ac:dyDescent="0.2">
      <c r="A12" s="3" t="s">
        <v>72</v>
      </c>
      <c r="B12" s="26" t="s">
        <v>230</v>
      </c>
      <c r="C12" s="31">
        <v>110</v>
      </c>
      <c r="D12" s="23">
        <v>190</v>
      </c>
      <c r="E12" s="23"/>
      <c r="F12" s="23">
        <f>D12+E12</f>
        <v>190</v>
      </c>
      <c r="G12" s="25">
        <v>0</v>
      </c>
      <c r="H12" s="124">
        <f t="shared" si="1"/>
        <v>0</v>
      </c>
      <c r="I12" s="25">
        <f>F12-G12</f>
        <v>190</v>
      </c>
    </row>
    <row r="13" spans="1:9" ht="22.5" x14ac:dyDescent="0.2">
      <c r="A13" s="3" t="s">
        <v>174</v>
      </c>
      <c r="B13" s="26" t="s">
        <v>230</v>
      </c>
      <c r="C13" s="31">
        <v>200</v>
      </c>
      <c r="D13" s="23">
        <f>D14</f>
        <v>10</v>
      </c>
      <c r="E13" s="23">
        <f t="shared" ref="E13:I13" si="6">E14</f>
        <v>0</v>
      </c>
      <c r="F13" s="23">
        <f t="shared" si="6"/>
        <v>10</v>
      </c>
      <c r="G13" s="50">
        <f t="shared" si="6"/>
        <v>0</v>
      </c>
      <c r="H13" s="124">
        <f t="shared" si="1"/>
        <v>0</v>
      </c>
      <c r="I13" s="50">
        <f t="shared" si="6"/>
        <v>10</v>
      </c>
    </row>
    <row r="14" spans="1:9" ht="22.5" x14ac:dyDescent="0.2">
      <c r="A14" s="3" t="s">
        <v>68</v>
      </c>
      <c r="B14" s="26" t="s">
        <v>230</v>
      </c>
      <c r="C14" s="31">
        <v>240</v>
      </c>
      <c r="D14" s="23">
        <v>10</v>
      </c>
      <c r="E14" s="23"/>
      <c r="F14" s="23">
        <f>D14+E14</f>
        <v>10</v>
      </c>
      <c r="G14" s="25">
        <v>0</v>
      </c>
      <c r="H14" s="124">
        <f t="shared" si="1"/>
        <v>0</v>
      </c>
      <c r="I14" s="25">
        <f>F14-G14</f>
        <v>10</v>
      </c>
    </row>
    <row r="15" spans="1:9" ht="33.75" x14ac:dyDescent="0.2">
      <c r="A15" s="5" t="s">
        <v>150</v>
      </c>
      <c r="B15" s="26" t="s">
        <v>180</v>
      </c>
      <c r="C15" s="31"/>
      <c r="D15" s="23">
        <f>D16</f>
        <v>100</v>
      </c>
      <c r="E15" s="23">
        <f t="shared" ref="E15:I16" si="7">E16</f>
        <v>0</v>
      </c>
      <c r="F15" s="23">
        <f t="shared" si="7"/>
        <v>100</v>
      </c>
      <c r="G15" s="50">
        <f t="shared" si="7"/>
        <v>0</v>
      </c>
      <c r="H15" s="124">
        <f t="shared" si="1"/>
        <v>0</v>
      </c>
      <c r="I15" s="50">
        <f t="shared" si="7"/>
        <v>100</v>
      </c>
    </row>
    <row r="16" spans="1:9" ht="45" x14ac:dyDescent="0.2">
      <c r="A16" s="3" t="s">
        <v>70</v>
      </c>
      <c r="B16" s="26" t="s">
        <v>180</v>
      </c>
      <c r="C16" s="31">
        <v>100</v>
      </c>
      <c r="D16" s="23">
        <f>D17</f>
        <v>100</v>
      </c>
      <c r="E16" s="23">
        <f t="shared" si="7"/>
        <v>0</v>
      </c>
      <c r="F16" s="23">
        <f t="shared" si="7"/>
        <v>100</v>
      </c>
      <c r="G16" s="50">
        <f t="shared" si="7"/>
        <v>0</v>
      </c>
      <c r="H16" s="124">
        <f t="shared" si="1"/>
        <v>0</v>
      </c>
      <c r="I16" s="50">
        <f t="shared" si="7"/>
        <v>100</v>
      </c>
    </row>
    <row r="17" spans="1:9" x14ac:dyDescent="0.2">
      <c r="A17" s="3" t="s">
        <v>72</v>
      </c>
      <c r="B17" s="26" t="s">
        <v>180</v>
      </c>
      <c r="C17" s="31">
        <v>110</v>
      </c>
      <c r="D17" s="23">
        <v>100</v>
      </c>
      <c r="E17" s="38"/>
      <c r="F17" s="38">
        <f>D17+E17</f>
        <v>100</v>
      </c>
      <c r="G17" s="25">
        <v>0</v>
      </c>
      <c r="H17" s="124">
        <f t="shared" si="1"/>
        <v>0</v>
      </c>
      <c r="I17" s="25">
        <f>F17-G17</f>
        <v>100</v>
      </c>
    </row>
    <row r="18" spans="1:9" ht="33.75" x14ac:dyDescent="0.2">
      <c r="A18" s="3" t="s">
        <v>240</v>
      </c>
      <c r="B18" s="26" t="s">
        <v>241</v>
      </c>
      <c r="C18" s="31"/>
      <c r="D18" s="23">
        <f>D19</f>
        <v>0</v>
      </c>
      <c r="E18" s="23">
        <f t="shared" ref="E18:I19" si="8">E19</f>
        <v>25</v>
      </c>
      <c r="F18" s="23">
        <f t="shared" si="8"/>
        <v>25</v>
      </c>
      <c r="G18" s="50">
        <f t="shared" si="8"/>
        <v>0</v>
      </c>
      <c r="H18" s="124">
        <f t="shared" si="1"/>
        <v>0</v>
      </c>
      <c r="I18" s="50">
        <f t="shared" si="8"/>
        <v>25</v>
      </c>
    </row>
    <row r="19" spans="1:9" ht="45" x14ac:dyDescent="0.2">
      <c r="A19" s="3" t="s">
        <v>70</v>
      </c>
      <c r="B19" s="26" t="s">
        <v>241</v>
      </c>
      <c r="C19" s="31">
        <v>100</v>
      </c>
      <c r="D19" s="23">
        <f>D20</f>
        <v>0</v>
      </c>
      <c r="E19" s="23">
        <f t="shared" si="8"/>
        <v>25</v>
      </c>
      <c r="F19" s="23">
        <f t="shared" si="8"/>
        <v>25</v>
      </c>
      <c r="G19" s="50">
        <f t="shared" si="8"/>
        <v>0</v>
      </c>
      <c r="H19" s="124">
        <f t="shared" si="1"/>
        <v>0</v>
      </c>
      <c r="I19" s="50">
        <f t="shared" si="8"/>
        <v>25</v>
      </c>
    </row>
    <row r="20" spans="1:9" x14ac:dyDescent="0.2">
      <c r="A20" s="3" t="s">
        <v>72</v>
      </c>
      <c r="B20" s="26" t="s">
        <v>180</v>
      </c>
      <c r="C20" s="31">
        <v>110</v>
      </c>
      <c r="D20" s="23"/>
      <c r="E20" s="38">
        <v>25</v>
      </c>
      <c r="F20" s="38">
        <f>D20+E20</f>
        <v>25</v>
      </c>
      <c r="G20" s="25">
        <v>0</v>
      </c>
      <c r="H20" s="124">
        <f t="shared" si="1"/>
        <v>0</v>
      </c>
      <c r="I20" s="25">
        <f>F20-G20</f>
        <v>25</v>
      </c>
    </row>
    <row r="21" spans="1:9" ht="22.5" x14ac:dyDescent="0.2">
      <c r="A21" s="8" t="s">
        <v>262</v>
      </c>
      <c r="B21" s="26" t="s">
        <v>181</v>
      </c>
      <c r="C21" s="31" t="s">
        <v>66</v>
      </c>
      <c r="D21" s="23" t="e">
        <f>D22+D35</f>
        <v>#REF!</v>
      </c>
      <c r="E21" s="23" t="e">
        <f>E22+E35</f>
        <v>#REF!</v>
      </c>
      <c r="F21" s="23">
        <f>F22+F35</f>
        <v>2013.5</v>
      </c>
      <c r="G21" s="23">
        <f t="shared" ref="G21:H21" si="9">G22+G35</f>
        <v>700.91800000000001</v>
      </c>
      <c r="H21" s="23">
        <f t="shared" si="9"/>
        <v>77.094349725617946</v>
      </c>
      <c r="I21" s="50">
        <f>I22+I35</f>
        <v>1312.5820000000001</v>
      </c>
    </row>
    <row r="22" spans="1:9" ht="33.75" x14ac:dyDescent="0.2">
      <c r="A22" s="8" t="s">
        <v>127</v>
      </c>
      <c r="B22" s="26" t="s">
        <v>182</v>
      </c>
      <c r="C22" s="31" t="s">
        <v>66</v>
      </c>
      <c r="D22" s="23" t="e">
        <f>D23</f>
        <v>#REF!</v>
      </c>
      <c r="E22" s="23" t="e">
        <f t="shared" ref="E22:I22" si="10">E23</f>
        <v>#REF!</v>
      </c>
      <c r="F22" s="23">
        <f t="shared" si="10"/>
        <v>1643</v>
      </c>
      <c r="G22" s="50">
        <f t="shared" si="10"/>
        <v>536.197</v>
      </c>
      <c r="H22" s="124">
        <f t="shared" si="1"/>
        <v>32.635240413877057</v>
      </c>
      <c r="I22" s="50">
        <f t="shared" si="10"/>
        <v>1106.8030000000001</v>
      </c>
    </row>
    <row r="23" spans="1:9" x14ac:dyDescent="0.2">
      <c r="A23" s="8" t="s">
        <v>128</v>
      </c>
      <c r="B23" s="26" t="s">
        <v>183</v>
      </c>
      <c r="C23" s="31"/>
      <c r="D23" s="23" t="e">
        <f>D24+D29+#REF!+D32</f>
        <v>#REF!</v>
      </c>
      <c r="E23" s="23" t="e">
        <f>E24+E29+#REF!+E32</f>
        <v>#REF!</v>
      </c>
      <c r="F23" s="23">
        <f>F24+F29+F32</f>
        <v>1643</v>
      </c>
      <c r="G23" s="23">
        <f t="shared" ref="G23:I23" si="11">G24+G29+G32</f>
        <v>536.197</v>
      </c>
      <c r="H23" s="23">
        <f t="shared" si="11"/>
        <v>45.028698059753964</v>
      </c>
      <c r="I23" s="23">
        <f t="shared" si="11"/>
        <v>1106.8030000000001</v>
      </c>
    </row>
    <row r="24" spans="1:9" ht="22.5" x14ac:dyDescent="0.2">
      <c r="A24" s="8" t="s">
        <v>109</v>
      </c>
      <c r="B24" s="26" t="s">
        <v>184</v>
      </c>
      <c r="C24" s="31" t="s">
        <v>66</v>
      </c>
      <c r="D24" s="23">
        <f>D25+D27</f>
        <v>1504.5</v>
      </c>
      <c r="E24" s="23">
        <f t="shared" ref="E24:F24" si="12">E25+E27</f>
        <v>0</v>
      </c>
      <c r="F24" s="23">
        <f t="shared" si="12"/>
        <v>1504.5</v>
      </c>
      <c r="G24" s="50">
        <f t="shared" ref="G24:I24" si="13">G25+G27</f>
        <v>524.197</v>
      </c>
      <c r="H24" s="124">
        <f t="shared" si="1"/>
        <v>34.841940844134264</v>
      </c>
      <c r="I24" s="50">
        <f t="shared" si="13"/>
        <v>980.30300000000011</v>
      </c>
    </row>
    <row r="25" spans="1:9" ht="45" x14ac:dyDescent="0.2">
      <c r="A25" s="3" t="s">
        <v>70</v>
      </c>
      <c r="B25" s="26" t="s">
        <v>184</v>
      </c>
      <c r="C25" s="31" t="s">
        <v>71</v>
      </c>
      <c r="D25" s="23">
        <f>D26</f>
        <v>1288.7</v>
      </c>
      <c r="E25" s="23">
        <f t="shared" ref="E25:I25" si="14">E26</f>
        <v>0</v>
      </c>
      <c r="F25" s="23">
        <f t="shared" si="14"/>
        <v>1288.7</v>
      </c>
      <c r="G25" s="50">
        <f t="shared" si="14"/>
        <v>453.59199999999998</v>
      </c>
      <c r="H25" s="124">
        <f t="shared" si="1"/>
        <v>35.197641033599744</v>
      </c>
      <c r="I25" s="50">
        <f t="shared" si="14"/>
        <v>835.10800000000006</v>
      </c>
    </row>
    <row r="26" spans="1:9" x14ac:dyDescent="0.2">
      <c r="A26" s="3" t="s">
        <v>72</v>
      </c>
      <c r="B26" s="26" t="s">
        <v>184</v>
      </c>
      <c r="C26" s="31" t="s">
        <v>73</v>
      </c>
      <c r="D26" s="23">
        <v>1288.7</v>
      </c>
      <c r="E26" s="38"/>
      <c r="F26" s="38">
        <f>D26+E26</f>
        <v>1288.7</v>
      </c>
      <c r="G26" s="25">
        <v>453.59199999999998</v>
      </c>
      <c r="H26" s="124">
        <f t="shared" si="1"/>
        <v>35.197641033599744</v>
      </c>
      <c r="I26" s="25">
        <f>F26-G26</f>
        <v>835.10800000000006</v>
      </c>
    </row>
    <row r="27" spans="1:9" ht="22.5" x14ac:dyDescent="0.2">
      <c r="A27" s="3" t="s">
        <v>174</v>
      </c>
      <c r="B27" s="26" t="s">
        <v>184</v>
      </c>
      <c r="C27" s="31" t="s">
        <v>67</v>
      </c>
      <c r="D27" s="23">
        <f>D28</f>
        <v>215.8</v>
      </c>
      <c r="E27" s="23">
        <f t="shared" ref="E27:I27" si="15">E28</f>
        <v>0</v>
      </c>
      <c r="F27" s="23">
        <f t="shared" si="15"/>
        <v>215.8</v>
      </c>
      <c r="G27" s="50">
        <f t="shared" si="15"/>
        <v>70.605000000000004</v>
      </c>
      <c r="H27" s="124">
        <f t="shared" si="1"/>
        <v>32.717794253938834</v>
      </c>
      <c r="I27" s="50">
        <f t="shared" si="15"/>
        <v>145.19499999999999</v>
      </c>
    </row>
    <row r="28" spans="1:9" ht="22.5" x14ac:dyDescent="0.2">
      <c r="A28" s="3" t="s">
        <v>68</v>
      </c>
      <c r="B28" s="26" t="s">
        <v>184</v>
      </c>
      <c r="C28" s="31" t="s">
        <v>69</v>
      </c>
      <c r="D28" s="23">
        <v>215.8</v>
      </c>
      <c r="E28" s="38"/>
      <c r="F28" s="38">
        <f>D28+E28</f>
        <v>215.8</v>
      </c>
      <c r="G28" s="25">
        <v>70.605000000000004</v>
      </c>
      <c r="H28" s="124">
        <f t="shared" si="1"/>
        <v>32.717794253938834</v>
      </c>
      <c r="I28" s="25">
        <f>F28-G28</f>
        <v>145.19499999999999</v>
      </c>
    </row>
    <row r="29" spans="1:9" ht="33.75" x14ac:dyDescent="0.2">
      <c r="A29" s="8" t="s">
        <v>129</v>
      </c>
      <c r="B29" s="26" t="s">
        <v>185</v>
      </c>
      <c r="C29" s="31"/>
      <c r="D29" s="23">
        <f>D30</f>
        <v>180.2</v>
      </c>
      <c r="E29" s="23">
        <f t="shared" ref="E29:I30" si="16">E30</f>
        <v>-62.4</v>
      </c>
      <c r="F29" s="23">
        <f t="shared" si="16"/>
        <v>117.79999999999998</v>
      </c>
      <c r="G29" s="50">
        <f t="shared" si="16"/>
        <v>12</v>
      </c>
      <c r="H29" s="124">
        <f t="shared" si="1"/>
        <v>10.186757215619696</v>
      </c>
      <c r="I29" s="50">
        <f t="shared" si="16"/>
        <v>105.79999999999998</v>
      </c>
    </row>
    <row r="30" spans="1:9" ht="22.5" x14ac:dyDescent="0.2">
      <c r="A30" s="3" t="s">
        <v>174</v>
      </c>
      <c r="B30" s="26">
        <v>310182070</v>
      </c>
      <c r="C30" s="31" t="s">
        <v>67</v>
      </c>
      <c r="D30" s="23">
        <f>D31</f>
        <v>180.2</v>
      </c>
      <c r="E30" s="23">
        <f t="shared" si="16"/>
        <v>-62.4</v>
      </c>
      <c r="F30" s="23">
        <f t="shared" si="16"/>
        <v>117.79999999999998</v>
      </c>
      <c r="G30" s="50">
        <f t="shared" si="16"/>
        <v>12</v>
      </c>
      <c r="H30" s="124">
        <f t="shared" si="1"/>
        <v>10.186757215619696</v>
      </c>
      <c r="I30" s="50">
        <f t="shared" si="16"/>
        <v>105.79999999999998</v>
      </c>
    </row>
    <row r="31" spans="1:9" ht="22.5" x14ac:dyDescent="0.2">
      <c r="A31" s="3" t="s">
        <v>68</v>
      </c>
      <c r="B31" s="26">
        <v>310182070</v>
      </c>
      <c r="C31" s="31" t="s">
        <v>69</v>
      </c>
      <c r="D31" s="23">
        <v>180.2</v>
      </c>
      <c r="E31" s="38">
        <v>-62.4</v>
      </c>
      <c r="F31" s="38">
        <f>D31+E31</f>
        <v>117.79999999999998</v>
      </c>
      <c r="G31" s="25">
        <v>12</v>
      </c>
      <c r="H31" s="124">
        <f t="shared" si="1"/>
        <v>10.186757215619696</v>
      </c>
      <c r="I31" s="25">
        <f>F31-G31</f>
        <v>105.79999999999998</v>
      </c>
    </row>
    <row r="32" spans="1:9" ht="45" x14ac:dyDescent="0.2">
      <c r="A32" s="3" t="s">
        <v>243</v>
      </c>
      <c r="B32" s="26" t="s">
        <v>242</v>
      </c>
      <c r="C32" s="31" t="s">
        <v>66</v>
      </c>
      <c r="D32" s="23">
        <f>D33</f>
        <v>0</v>
      </c>
      <c r="E32" s="23">
        <f t="shared" ref="E32:I33" si="17">E33</f>
        <v>20.7</v>
      </c>
      <c r="F32" s="23">
        <f t="shared" si="17"/>
        <v>20.7</v>
      </c>
      <c r="G32" s="50">
        <f t="shared" si="17"/>
        <v>0</v>
      </c>
      <c r="H32" s="124">
        <f t="shared" si="1"/>
        <v>0</v>
      </c>
      <c r="I32" s="50">
        <f t="shared" si="17"/>
        <v>20.7</v>
      </c>
    </row>
    <row r="33" spans="1:9" ht="22.5" x14ac:dyDescent="0.2">
      <c r="A33" s="3" t="s">
        <v>174</v>
      </c>
      <c r="B33" s="26" t="s">
        <v>242</v>
      </c>
      <c r="C33" s="31" t="s">
        <v>67</v>
      </c>
      <c r="D33" s="23">
        <f>D34</f>
        <v>0</v>
      </c>
      <c r="E33" s="23">
        <f t="shared" si="17"/>
        <v>20.7</v>
      </c>
      <c r="F33" s="23">
        <f t="shared" si="17"/>
        <v>20.7</v>
      </c>
      <c r="G33" s="50">
        <f t="shared" si="17"/>
        <v>0</v>
      </c>
      <c r="H33" s="124">
        <f t="shared" si="1"/>
        <v>0</v>
      </c>
      <c r="I33" s="50">
        <f t="shared" si="17"/>
        <v>20.7</v>
      </c>
    </row>
    <row r="34" spans="1:9" ht="22.5" x14ac:dyDescent="0.2">
      <c r="A34" s="3" t="s">
        <v>68</v>
      </c>
      <c r="B34" s="26" t="s">
        <v>242</v>
      </c>
      <c r="C34" s="31" t="s">
        <v>69</v>
      </c>
      <c r="D34" s="23">
        <v>0</v>
      </c>
      <c r="E34" s="38">
        <v>20.7</v>
      </c>
      <c r="F34" s="38">
        <f>D34+E34</f>
        <v>20.7</v>
      </c>
      <c r="G34" s="25">
        <v>0</v>
      </c>
      <c r="H34" s="124">
        <f t="shared" si="1"/>
        <v>0</v>
      </c>
      <c r="I34" s="25">
        <f>F34-G34</f>
        <v>20.7</v>
      </c>
    </row>
    <row r="35" spans="1:9" x14ac:dyDescent="0.2">
      <c r="A35" s="8" t="s">
        <v>130</v>
      </c>
      <c r="B35" s="26" t="s">
        <v>186</v>
      </c>
      <c r="C35" s="31" t="s">
        <v>66</v>
      </c>
      <c r="D35" s="23">
        <f>D36</f>
        <v>370.5</v>
      </c>
      <c r="E35" s="23">
        <f t="shared" ref="E35:I36" si="18">E36</f>
        <v>0</v>
      </c>
      <c r="F35" s="23">
        <f t="shared" si="18"/>
        <v>370.5</v>
      </c>
      <c r="G35" s="50">
        <f t="shared" si="18"/>
        <v>164.721</v>
      </c>
      <c r="H35" s="124">
        <f t="shared" si="1"/>
        <v>44.459109311740889</v>
      </c>
      <c r="I35" s="50">
        <f t="shared" si="18"/>
        <v>205.779</v>
      </c>
    </row>
    <row r="36" spans="1:9" ht="22.5" x14ac:dyDescent="0.2">
      <c r="A36" s="8" t="s">
        <v>131</v>
      </c>
      <c r="B36" s="26" t="s">
        <v>188</v>
      </c>
      <c r="C36" s="31" t="s">
        <v>66</v>
      </c>
      <c r="D36" s="23">
        <f>D37</f>
        <v>370.5</v>
      </c>
      <c r="E36" s="23">
        <f t="shared" si="18"/>
        <v>0</v>
      </c>
      <c r="F36" s="23">
        <f t="shared" si="18"/>
        <v>370.5</v>
      </c>
      <c r="G36" s="50">
        <f t="shared" si="18"/>
        <v>164.721</v>
      </c>
      <c r="H36" s="124">
        <f t="shared" si="1"/>
        <v>44.459109311740889</v>
      </c>
      <c r="I36" s="50">
        <f t="shared" si="18"/>
        <v>205.779</v>
      </c>
    </row>
    <row r="37" spans="1:9" ht="22.5" x14ac:dyDescent="0.2">
      <c r="A37" s="8" t="s">
        <v>109</v>
      </c>
      <c r="B37" s="26" t="s">
        <v>187</v>
      </c>
      <c r="C37" s="31"/>
      <c r="D37" s="23">
        <f>D38+D40</f>
        <v>370.5</v>
      </c>
      <c r="E37" s="23">
        <f t="shared" ref="E37:F37" si="19">E38+E40</f>
        <v>0</v>
      </c>
      <c r="F37" s="23">
        <f t="shared" si="19"/>
        <v>370.5</v>
      </c>
      <c r="G37" s="50">
        <f t="shared" ref="G37:I37" si="20">G38+G40</f>
        <v>164.721</v>
      </c>
      <c r="H37" s="124">
        <f t="shared" si="1"/>
        <v>44.459109311740889</v>
      </c>
      <c r="I37" s="50">
        <f t="shared" si="20"/>
        <v>205.779</v>
      </c>
    </row>
    <row r="38" spans="1:9" ht="45" x14ac:dyDescent="0.2">
      <c r="A38" s="3" t="s">
        <v>70</v>
      </c>
      <c r="B38" s="26" t="s">
        <v>187</v>
      </c>
      <c r="C38" s="31" t="s">
        <v>71</v>
      </c>
      <c r="D38" s="23">
        <f>D39</f>
        <v>227.5</v>
      </c>
      <c r="E38" s="23">
        <f t="shared" ref="E38:I38" si="21">E39</f>
        <v>0</v>
      </c>
      <c r="F38" s="23">
        <f t="shared" si="21"/>
        <v>227.5</v>
      </c>
      <c r="G38" s="50">
        <f t="shared" si="21"/>
        <v>82.840999999999994</v>
      </c>
      <c r="H38" s="124">
        <f t="shared" si="1"/>
        <v>36.413626373626371</v>
      </c>
      <c r="I38" s="50">
        <f t="shared" si="21"/>
        <v>144.65899999999999</v>
      </c>
    </row>
    <row r="39" spans="1:9" x14ac:dyDescent="0.2">
      <c r="A39" s="3" t="s">
        <v>72</v>
      </c>
      <c r="B39" s="26" t="s">
        <v>187</v>
      </c>
      <c r="C39" s="31" t="s">
        <v>73</v>
      </c>
      <c r="D39" s="23">
        <v>227.5</v>
      </c>
      <c r="E39" s="38"/>
      <c r="F39" s="38">
        <f>D39+E39</f>
        <v>227.5</v>
      </c>
      <c r="G39" s="25">
        <v>82.840999999999994</v>
      </c>
      <c r="H39" s="124">
        <f t="shared" si="1"/>
        <v>36.413626373626371</v>
      </c>
      <c r="I39" s="25">
        <f>F39-G39</f>
        <v>144.65899999999999</v>
      </c>
    </row>
    <row r="40" spans="1:9" ht="22.5" x14ac:dyDescent="0.2">
      <c r="A40" s="3" t="s">
        <v>174</v>
      </c>
      <c r="B40" s="26" t="s">
        <v>187</v>
      </c>
      <c r="C40" s="31" t="s">
        <v>67</v>
      </c>
      <c r="D40" s="23">
        <f>D41</f>
        <v>143</v>
      </c>
      <c r="E40" s="23">
        <f t="shared" ref="E40:I40" si="22">E41</f>
        <v>0</v>
      </c>
      <c r="F40" s="23">
        <f t="shared" si="22"/>
        <v>143</v>
      </c>
      <c r="G40" s="50">
        <f t="shared" si="22"/>
        <v>81.88</v>
      </c>
      <c r="H40" s="124">
        <f t="shared" si="1"/>
        <v>57.258741258741253</v>
      </c>
      <c r="I40" s="50">
        <f t="shared" si="22"/>
        <v>61.120000000000005</v>
      </c>
    </row>
    <row r="41" spans="1:9" ht="22.5" x14ac:dyDescent="0.2">
      <c r="A41" s="3" t="s">
        <v>68</v>
      </c>
      <c r="B41" s="26" t="s">
        <v>187</v>
      </c>
      <c r="C41" s="31" t="s">
        <v>69</v>
      </c>
      <c r="D41" s="23">
        <v>143</v>
      </c>
      <c r="E41" s="38"/>
      <c r="F41" s="38">
        <f>D41+E41</f>
        <v>143</v>
      </c>
      <c r="G41" s="25">
        <v>81.88</v>
      </c>
      <c r="H41" s="124">
        <f t="shared" si="1"/>
        <v>57.258741258741253</v>
      </c>
      <c r="I41" s="25">
        <f>F41-G41</f>
        <v>61.120000000000005</v>
      </c>
    </row>
    <row r="42" spans="1:9" ht="33.75" x14ac:dyDescent="0.2">
      <c r="A42" s="8" t="s">
        <v>265</v>
      </c>
      <c r="B42" s="26" t="s">
        <v>189</v>
      </c>
      <c r="C42" s="31" t="s">
        <v>66</v>
      </c>
      <c r="D42" s="23">
        <f>D43</f>
        <v>5457.6</v>
      </c>
      <c r="E42" s="23">
        <f t="shared" ref="E42:I44" si="23">E43</f>
        <v>0.8</v>
      </c>
      <c r="F42" s="23">
        <f t="shared" si="23"/>
        <v>5458.4000000000005</v>
      </c>
      <c r="G42" s="50">
        <f t="shared" si="23"/>
        <v>1530.1579999999999</v>
      </c>
      <c r="H42" s="124">
        <f t="shared" si="1"/>
        <v>28.033086618789383</v>
      </c>
      <c r="I42" s="50">
        <f t="shared" si="23"/>
        <v>3928.2420000000002</v>
      </c>
    </row>
    <row r="43" spans="1:9" x14ac:dyDescent="0.2">
      <c r="A43" s="8" t="s">
        <v>74</v>
      </c>
      <c r="B43" s="26" t="s">
        <v>190</v>
      </c>
      <c r="C43" s="31" t="s">
        <v>66</v>
      </c>
      <c r="D43" s="23">
        <f>D44</f>
        <v>5457.6</v>
      </c>
      <c r="E43" s="23">
        <f t="shared" si="23"/>
        <v>0.8</v>
      </c>
      <c r="F43" s="23">
        <f t="shared" si="23"/>
        <v>5458.4000000000005</v>
      </c>
      <c r="G43" s="50">
        <f t="shared" si="23"/>
        <v>1530.1579999999999</v>
      </c>
      <c r="H43" s="124">
        <f t="shared" si="1"/>
        <v>28.033086618789383</v>
      </c>
      <c r="I43" s="50">
        <f t="shared" si="23"/>
        <v>3928.2420000000002</v>
      </c>
    </row>
    <row r="44" spans="1:9" ht="22.5" x14ac:dyDescent="0.2">
      <c r="A44" s="8" t="s">
        <v>132</v>
      </c>
      <c r="B44" s="26" t="s">
        <v>191</v>
      </c>
      <c r="C44" s="31"/>
      <c r="D44" s="23">
        <f>D45</f>
        <v>5457.6</v>
      </c>
      <c r="E44" s="23">
        <f t="shared" si="23"/>
        <v>0.8</v>
      </c>
      <c r="F44" s="23">
        <f t="shared" si="23"/>
        <v>5458.4000000000005</v>
      </c>
      <c r="G44" s="50">
        <f t="shared" si="23"/>
        <v>1530.1579999999999</v>
      </c>
      <c r="H44" s="124">
        <f t="shared" si="1"/>
        <v>28.033086618789383</v>
      </c>
      <c r="I44" s="50">
        <f t="shared" si="23"/>
        <v>3928.2420000000002</v>
      </c>
    </row>
    <row r="45" spans="1:9" ht="22.5" x14ac:dyDescent="0.2">
      <c r="A45" s="8" t="s">
        <v>109</v>
      </c>
      <c r="B45" s="26" t="s">
        <v>192</v>
      </c>
      <c r="C45" s="31" t="s">
        <v>66</v>
      </c>
      <c r="D45" s="23">
        <f>D46+D48+D50</f>
        <v>5457.6</v>
      </c>
      <c r="E45" s="23">
        <f t="shared" ref="E45:F45" si="24">E46+E48+E50</f>
        <v>0.8</v>
      </c>
      <c r="F45" s="23">
        <f t="shared" si="24"/>
        <v>5458.4000000000005</v>
      </c>
      <c r="G45" s="50">
        <f t="shared" ref="G45:I45" si="25">G46+G48+G50</f>
        <v>1530.1579999999999</v>
      </c>
      <c r="H45" s="124">
        <f t="shared" si="1"/>
        <v>28.033086618789383</v>
      </c>
      <c r="I45" s="50">
        <f t="shared" si="25"/>
        <v>3928.2420000000002</v>
      </c>
    </row>
    <row r="46" spans="1:9" ht="45" x14ac:dyDescent="0.2">
      <c r="A46" s="3" t="s">
        <v>70</v>
      </c>
      <c r="B46" s="26" t="s">
        <v>192</v>
      </c>
      <c r="C46" s="31" t="s">
        <v>71</v>
      </c>
      <c r="D46" s="23">
        <f>D47</f>
        <v>4081.8</v>
      </c>
      <c r="E46" s="23">
        <f t="shared" ref="E46:I46" si="26">E47</f>
        <v>0</v>
      </c>
      <c r="F46" s="23">
        <f t="shared" si="26"/>
        <v>4081.8</v>
      </c>
      <c r="G46" s="50">
        <f t="shared" si="26"/>
        <v>1376.1</v>
      </c>
      <c r="H46" s="124">
        <f t="shared" si="1"/>
        <v>33.713067764221663</v>
      </c>
      <c r="I46" s="50">
        <f t="shared" si="26"/>
        <v>2705.7000000000003</v>
      </c>
    </row>
    <row r="47" spans="1:9" x14ac:dyDescent="0.2">
      <c r="A47" s="3" t="s">
        <v>72</v>
      </c>
      <c r="B47" s="26" t="s">
        <v>192</v>
      </c>
      <c r="C47" s="31" t="s">
        <v>73</v>
      </c>
      <c r="D47" s="23">
        <v>4081.8</v>
      </c>
      <c r="E47" s="38"/>
      <c r="F47" s="38">
        <f>D47+E47</f>
        <v>4081.8</v>
      </c>
      <c r="G47" s="25">
        <v>1376.1</v>
      </c>
      <c r="H47" s="124">
        <f t="shared" si="1"/>
        <v>33.713067764221663</v>
      </c>
      <c r="I47" s="25">
        <f>F47-G47</f>
        <v>2705.7000000000003</v>
      </c>
    </row>
    <row r="48" spans="1:9" ht="22.5" x14ac:dyDescent="0.2">
      <c r="A48" s="3" t="s">
        <v>174</v>
      </c>
      <c r="B48" s="26" t="s">
        <v>192</v>
      </c>
      <c r="C48" s="31" t="s">
        <v>67</v>
      </c>
      <c r="D48" s="23">
        <f>D49</f>
        <v>1362.3</v>
      </c>
      <c r="E48" s="23">
        <f t="shared" ref="E48:I48" si="27">E49</f>
        <v>0</v>
      </c>
      <c r="F48" s="23">
        <f t="shared" si="27"/>
        <v>1362.3</v>
      </c>
      <c r="G48" s="50">
        <f t="shared" si="27"/>
        <v>152.03</v>
      </c>
      <c r="H48" s="124">
        <f t="shared" si="1"/>
        <v>11.159803273875065</v>
      </c>
      <c r="I48" s="50">
        <f t="shared" si="27"/>
        <v>1210.27</v>
      </c>
    </row>
    <row r="49" spans="1:9" ht="22.5" x14ac:dyDescent="0.2">
      <c r="A49" s="3" t="s">
        <v>68</v>
      </c>
      <c r="B49" s="26" t="s">
        <v>192</v>
      </c>
      <c r="C49" s="31" t="s">
        <v>69</v>
      </c>
      <c r="D49" s="23">
        <v>1362.3</v>
      </c>
      <c r="E49" s="38"/>
      <c r="F49" s="38">
        <f>D49+E49</f>
        <v>1362.3</v>
      </c>
      <c r="G49" s="25">
        <v>152.03</v>
      </c>
      <c r="H49" s="124">
        <f t="shared" si="1"/>
        <v>11.159803273875065</v>
      </c>
      <c r="I49" s="25">
        <f>F49-G49</f>
        <v>1210.27</v>
      </c>
    </row>
    <row r="50" spans="1:9" x14ac:dyDescent="0.2">
      <c r="A50" s="3" t="s">
        <v>77</v>
      </c>
      <c r="B50" s="26" t="s">
        <v>192</v>
      </c>
      <c r="C50" s="31" t="s">
        <v>78</v>
      </c>
      <c r="D50" s="23">
        <f>D51</f>
        <v>13.5</v>
      </c>
      <c r="E50" s="23">
        <f t="shared" ref="E50:I50" si="28">E51</f>
        <v>0.8</v>
      </c>
      <c r="F50" s="23">
        <f t="shared" si="28"/>
        <v>14.3</v>
      </c>
      <c r="G50" s="50">
        <f t="shared" si="28"/>
        <v>2.028</v>
      </c>
      <c r="H50" s="124">
        <f t="shared" si="1"/>
        <v>14.181818181818182</v>
      </c>
      <c r="I50" s="50">
        <f t="shared" si="28"/>
        <v>12.272</v>
      </c>
    </row>
    <row r="51" spans="1:9" x14ac:dyDescent="0.2">
      <c r="A51" s="3" t="s">
        <v>79</v>
      </c>
      <c r="B51" s="26" t="s">
        <v>192</v>
      </c>
      <c r="C51" s="31" t="s">
        <v>80</v>
      </c>
      <c r="D51" s="23">
        <f>13500/1000</f>
        <v>13.5</v>
      </c>
      <c r="E51" s="38">
        <v>0.8</v>
      </c>
      <c r="F51" s="38">
        <f>D51+E51</f>
        <v>14.3</v>
      </c>
      <c r="G51" s="25">
        <v>2.028</v>
      </c>
      <c r="H51" s="124">
        <f t="shared" si="1"/>
        <v>14.181818181818182</v>
      </c>
      <c r="I51" s="25">
        <f>F51-G51</f>
        <v>12.272</v>
      </c>
    </row>
    <row r="52" spans="1:9" ht="33.75" x14ac:dyDescent="0.2">
      <c r="A52" s="8" t="s">
        <v>259</v>
      </c>
      <c r="B52" s="26" t="s">
        <v>193</v>
      </c>
      <c r="C52" s="31" t="s">
        <v>66</v>
      </c>
      <c r="D52" s="23" t="e">
        <f>D53+D64+D72+D77</f>
        <v>#REF!</v>
      </c>
      <c r="E52" s="23" t="e">
        <f>E53+E64+E72+E77</f>
        <v>#REF!</v>
      </c>
      <c r="F52" s="23">
        <f>F53+F64+F72+F77</f>
        <v>3459.6414399999999</v>
      </c>
      <c r="G52" s="50">
        <f>G53+G64+G72+G77</f>
        <v>626.94000000000005</v>
      </c>
      <c r="H52" s="124">
        <f t="shared" si="1"/>
        <v>18.12153111450764</v>
      </c>
      <c r="I52" s="50">
        <f>I53+I64+I72+I77</f>
        <v>2832.7014399999998</v>
      </c>
    </row>
    <row r="53" spans="1:9" ht="22.5" x14ac:dyDescent="0.2">
      <c r="A53" s="8" t="s">
        <v>81</v>
      </c>
      <c r="B53" s="26" t="s">
        <v>194</v>
      </c>
      <c r="C53" s="31" t="s">
        <v>66</v>
      </c>
      <c r="D53" s="23" t="e">
        <f>D54</f>
        <v>#REF!</v>
      </c>
      <c r="E53" s="23" t="e">
        <f t="shared" ref="E53:I53" si="29">E54</f>
        <v>#REF!</v>
      </c>
      <c r="F53" s="23">
        <f t="shared" si="29"/>
        <v>2544.2999999999997</v>
      </c>
      <c r="G53" s="50">
        <f t="shared" si="29"/>
        <v>0</v>
      </c>
      <c r="H53" s="124">
        <f t="shared" si="1"/>
        <v>0</v>
      </c>
      <c r="I53" s="50">
        <f t="shared" si="29"/>
        <v>2544.2999999999997</v>
      </c>
    </row>
    <row r="54" spans="1:9" ht="22.5" x14ac:dyDescent="0.2">
      <c r="A54" s="8" t="s">
        <v>123</v>
      </c>
      <c r="B54" s="26" t="s">
        <v>195</v>
      </c>
      <c r="C54" s="31" t="s">
        <v>66</v>
      </c>
      <c r="D54" s="23" t="e">
        <f>D55+#REF!+D58+D61</f>
        <v>#REF!</v>
      </c>
      <c r="E54" s="23" t="e">
        <f>E55+#REF!+E58+E61</f>
        <v>#REF!</v>
      </c>
      <c r="F54" s="23">
        <f>F55+F58+F61</f>
        <v>2544.2999999999997</v>
      </c>
      <c r="G54" s="23">
        <f t="shared" ref="G54:I54" si="30">G55+G58+G61</f>
        <v>0</v>
      </c>
      <c r="H54" s="23">
        <f t="shared" si="30"/>
        <v>0</v>
      </c>
      <c r="I54" s="23">
        <f t="shared" si="30"/>
        <v>2544.2999999999997</v>
      </c>
    </row>
    <row r="55" spans="1:9" ht="45" x14ac:dyDescent="0.2">
      <c r="A55" s="8" t="s">
        <v>145</v>
      </c>
      <c r="B55" s="26" t="s">
        <v>196</v>
      </c>
      <c r="C55" s="31"/>
      <c r="D55" s="23">
        <f>D56</f>
        <v>3500</v>
      </c>
      <c r="E55" s="23">
        <f t="shared" ref="E55:I56" si="31">E56</f>
        <v>-1139.9000000000001</v>
      </c>
      <c r="F55" s="23">
        <f t="shared" si="31"/>
        <v>2360.1</v>
      </c>
      <c r="G55" s="50">
        <f t="shared" si="31"/>
        <v>0</v>
      </c>
      <c r="H55" s="124">
        <f t="shared" si="1"/>
        <v>0</v>
      </c>
      <c r="I55" s="50">
        <f t="shared" si="31"/>
        <v>2360.1</v>
      </c>
    </row>
    <row r="56" spans="1:9" ht="22.5" x14ac:dyDescent="0.2">
      <c r="A56" s="3" t="s">
        <v>174</v>
      </c>
      <c r="B56" s="26" t="s">
        <v>196</v>
      </c>
      <c r="C56" s="31" t="s">
        <v>67</v>
      </c>
      <c r="D56" s="23">
        <f>D57</f>
        <v>3500</v>
      </c>
      <c r="E56" s="23">
        <f t="shared" si="31"/>
        <v>-1139.9000000000001</v>
      </c>
      <c r="F56" s="23">
        <f t="shared" si="31"/>
        <v>2360.1</v>
      </c>
      <c r="G56" s="50">
        <f t="shared" si="31"/>
        <v>0</v>
      </c>
      <c r="H56" s="124">
        <f t="shared" si="1"/>
        <v>0</v>
      </c>
      <c r="I56" s="50">
        <f t="shared" si="31"/>
        <v>2360.1</v>
      </c>
    </row>
    <row r="57" spans="1:9" ht="22.5" x14ac:dyDescent="0.2">
      <c r="A57" s="3" t="s">
        <v>68</v>
      </c>
      <c r="B57" s="26" t="s">
        <v>196</v>
      </c>
      <c r="C57" s="31" t="s">
        <v>69</v>
      </c>
      <c r="D57" s="23">
        <v>3500</v>
      </c>
      <c r="E57" s="38">
        <v>-1139.9000000000001</v>
      </c>
      <c r="F57" s="38">
        <f>D57+E57</f>
        <v>2360.1</v>
      </c>
      <c r="G57" s="25">
        <v>0</v>
      </c>
      <c r="H57" s="124">
        <f t="shared" si="1"/>
        <v>0</v>
      </c>
      <c r="I57" s="25">
        <f>F57-G57</f>
        <v>2360.1</v>
      </c>
    </row>
    <row r="58" spans="1:9" ht="22.5" x14ac:dyDescent="0.2">
      <c r="A58" s="3" t="s">
        <v>112</v>
      </c>
      <c r="B58" s="26" t="s">
        <v>244</v>
      </c>
      <c r="C58" s="31"/>
      <c r="D58" s="23">
        <f>D59</f>
        <v>0</v>
      </c>
      <c r="E58" s="23">
        <f t="shared" ref="E58:I59" si="32">E59</f>
        <v>59.988999999999997</v>
      </c>
      <c r="F58" s="23">
        <f t="shared" si="32"/>
        <v>59.988999999999997</v>
      </c>
      <c r="G58" s="50">
        <f t="shared" si="32"/>
        <v>0</v>
      </c>
      <c r="H58" s="124">
        <f t="shared" si="1"/>
        <v>0</v>
      </c>
      <c r="I58" s="50">
        <f t="shared" si="32"/>
        <v>59.988999999999997</v>
      </c>
    </row>
    <row r="59" spans="1:9" ht="22.5" x14ac:dyDescent="0.2">
      <c r="A59" s="3" t="s">
        <v>174</v>
      </c>
      <c r="B59" s="26" t="s">
        <v>244</v>
      </c>
      <c r="C59" s="31" t="s">
        <v>67</v>
      </c>
      <c r="D59" s="23">
        <f>D60</f>
        <v>0</v>
      </c>
      <c r="E59" s="23">
        <f t="shared" si="32"/>
        <v>59.988999999999997</v>
      </c>
      <c r="F59" s="23">
        <f t="shared" si="32"/>
        <v>59.988999999999997</v>
      </c>
      <c r="G59" s="50">
        <f t="shared" si="32"/>
        <v>0</v>
      </c>
      <c r="H59" s="124">
        <f t="shared" si="1"/>
        <v>0</v>
      </c>
      <c r="I59" s="50">
        <f t="shared" si="32"/>
        <v>59.988999999999997</v>
      </c>
    </row>
    <row r="60" spans="1:9" ht="22.5" x14ac:dyDescent="0.2">
      <c r="A60" s="3" t="s">
        <v>68</v>
      </c>
      <c r="B60" s="26" t="s">
        <v>244</v>
      </c>
      <c r="C60" s="31" t="s">
        <v>69</v>
      </c>
      <c r="D60" s="23">
        <v>0</v>
      </c>
      <c r="E60" s="38">
        <v>59.988999999999997</v>
      </c>
      <c r="F60" s="38">
        <f>D60+E60</f>
        <v>59.988999999999997</v>
      </c>
      <c r="G60" s="25">
        <v>0</v>
      </c>
      <c r="H60" s="124">
        <f t="shared" si="1"/>
        <v>0</v>
      </c>
      <c r="I60" s="25">
        <f>F60-G60</f>
        <v>59.988999999999997</v>
      </c>
    </row>
    <row r="61" spans="1:9" ht="45" x14ac:dyDescent="0.2">
      <c r="A61" s="3" t="s">
        <v>236</v>
      </c>
      <c r="B61" s="26" t="s">
        <v>237</v>
      </c>
      <c r="C61" s="31"/>
      <c r="D61" s="23">
        <f>D62</f>
        <v>0</v>
      </c>
      <c r="E61" s="23">
        <f t="shared" ref="E61:I62" si="33">E62</f>
        <v>124.211</v>
      </c>
      <c r="F61" s="23">
        <f t="shared" si="33"/>
        <v>124.211</v>
      </c>
      <c r="G61" s="50">
        <f t="shared" si="33"/>
        <v>0</v>
      </c>
      <c r="H61" s="124">
        <f t="shared" si="1"/>
        <v>0</v>
      </c>
      <c r="I61" s="50">
        <f t="shared" si="33"/>
        <v>124.211</v>
      </c>
    </row>
    <row r="62" spans="1:9" ht="22.5" x14ac:dyDescent="0.2">
      <c r="A62" s="3" t="s">
        <v>174</v>
      </c>
      <c r="B62" s="26" t="s">
        <v>237</v>
      </c>
      <c r="C62" s="31">
        <v>200</v>
      </c>
      <c r="D62" s="23">
        <f>D63</f>
        <v>0</v>
      </c>
      <c r="E62" s="23">
        <f t="shared" si="33"/>
        <v>124.211</v>
      </c>
      <c r="F62" s="23">
        <f t="shared" si="33"/>
        <v>124.211</v>
      </c>
      <c r="G62" s="50">
        <f t="shared" si="33"/>
        <v>0</v>
      </c>
      <c r="H62" s="124">
        <f t="shared" si="1"/>
        <v>0</v>
      </c>
      <c r="I62" s="50">
        <f t="shared" si="33"/>
        <v>124.211</v>
      </c>
    </row>
    <row r="63" spans="1:9" ht="22.5" x14ac:dyDescent="0.2">
      <c r="A63" s="3" t="s">
        <v>68</v>
      </c>
      <c r="B63" s="26" t="s">
        <v>237</v>
      </c>
      <c r="C63" s="31">
        <v>240</v>
      </c>
      <c r="D63" s="23">
        <v>0</v>
      </c>
      <c r="E63" s="38">
        <v>124.211</v>
      </c>
      <c r="F63" s="38">
        <f>D63+E63</f>
        <v>124.211</v>
      </c>
      <c r="G63" s="25">
        <v>0</v>
      </c>
      <c r="H63" s="124">
        <f t="shared" ref="H63:H120" si="34">G63/F63*100</f>
        <v>0</v>
      </c>
      <c r="I63" s="25">
        <f>F63-G63</f>
        <v>124.211</v>
      </c>
    </row>
    <row r="64" spans="1:9" ht="22.5" x14ac:dyDescent="0.2">
      <c r="A64" s="8" t="s">
        <v>82</v>
      </c>
      <c r="B64" s="26" t="s">
        <v>197</v>
      </c>
      <c r="C64" s="31" t="s">
        <v>66</v>
      </c>
      <c r="D64" s="23">
        <f>D65</f>
        <v>944</v>
      </c>
      <c r="E64" s="23">
        <f t="shared" ref="E64:I64" si="35">E65</f>
        <v>-83.458560000000006</v>
      </c>
      <c r="F64" s="23">
        <f t="shared" si="35"/>
        <v>860.54143999999997</v>
      </c>
      <c r="G64" s="50">
        <f t="shared" si="35"/>
        <v>626.94000000000005</v>
      </c>
      <c r="H64" s="124">
        <f t="shared" si="34"/>
        <v>72.854132393670682</v>
      </c>
      <c r="I64" s="50">
        <f t="shared" si="35"/>
        <v>233.60143999999997</v>
      </c>
    </row>
    <row r="65" spans="1:9" ht="22.5" x14ac:dyDescent="0.2">
      <c r="A65" s="8" t="s">
        <v>133</v>
      </c>
      <c r="B65" s="26" t="s">
        <v>198</v>
      </c>
      <c r="C65" s="31"/>
      <c r="D65" s="23">
        <f>D66+D69</f>
        <v>944</v>
      </c>
      <c r="E65" s="23">
        <f t="shared" ref="E65:F65" si="36">E66+E69</f>
        <v>-83.458560000000006</v>
      </c>
      <c r="F65" s="23">
        <f t="shared" si="36"/>
        <v>860.54143999999997</v>
      </c>
      <c r="G65" s="50">
        <f t="shared" ref="G65:I65" si="37">G66+G69</f>
        <v>626.94000000000005</v>
      </c>
      <c r="H65" s="124">
        <f t="shared" si="34"/>
        <v>72.854132393670682</v>
      </c>
      <c r="I65" s="50">
        <f t="shared" si="37"/>
        <v>233.60143999999997</v>
      </c>
    </row>
    <row r="66" spans="1:9" ht="22.5" x14ac:dyDescent="0.2">
      <c r="A66" s="8" t="s">
        <v>134</v>
      </c>
      <c r="B66" s="26" t="s">
        <v>199</v>
      </c>
      <c r="C66" s="31"/>
      <c r="D66" s="23">
        <f>D67</f>
        <v>561</v>
      </c>
      <c r="E66" s="23">
        <f t="shared" ref="E66:I67" si="38">E67</f>
        <v>-83.458560000000006</v>
      </c>
      <c r="F66" s="23">
        <f t="shared" si="38"/>
        <v>477.54143999999997</v>
      </c>
      <c r="G66" s="50">
        <f t="shared" si="38"/>
        <v>477.5</v>
      </c>
      <c r="H66" s="124">
        <f t="shared" si="34"/>
        <v>99.991322219072771</v>
      </c>
      <c r="I66" s="50">
        <f t="shared" si="38"/>
        <v>4.1439999999965949E-2</v>
      </c>
    </row>
    <row r="67" spans="1:9" ht="22.5" x14ac:dyDescent="0.2">
      <c r="A67" s="8" t="s">
        <v>136</v>
      </c>
      <c r="B67" s="26" t="s">
        <v>199</v>
      </c>
      <c r="C67" s="31">
        <v>600</v>
      </c>
      <c r="D67" s="23">
        <f>D68</f>
        <v>561</v>
      </c>
      <c r="E67" s="23">
        <f t="shared" si="38"/>
        <v>-83.458560000000006</v>
      </c>
      <c r="F67" s="23">
        <f t="shared" si="38"/>
        <v>477.54143999999997</v>
      </c>
      <c r="G67" s="50">
        <f t="shared" si="38"/>
        <v>477.5</v>
      </c>
      <c r="H67" s="124">
        <f t="shared" si="34"/>
        <v>99.991322219072771</v>
      </c>
      <c r="I67" s="50">
        <f t="shared" si="38"/>
        <v>4.1439999999965949E-2</v>
      </c>
    </row>
    <row r="68" spans="1:9" ht="22.5" x14ac:dyDescent="0.2">
      <c r="A68" s="8" t="s">
        <v>135</v>
      </c>
      <c r="B68" s="26" t="s">
        <v>199</v>
      </c>
      <c r="C68" s="31">
        <v>630</v>
      </c>
      <c r="D68" s="23">
        <v>561</v>
      </c>
      <c r="E68" s="38">
        <v>-83.458560000000006</v>
      </c>
      <c r="F68" s="38">
        <f>D68+E68</f>
        <v>477.54143999999997</v>
      </c>
      <c r="G68" s="25">
        <v>477.5</v>
      </c>
      <c r="H68" s="124">
        <f t="shared" si="34"/>
        <v>99.991322219072771</v>
      </c>
      <c r="I68" s="25">
        <f>F68-G68</f>
        <v>4.1439999999965949E-2</v>
      </c>
    </row>
    <row r="69" spans="1:9" ht="22.5" x14ac:dyDescent="0.2">
      <c r="A69" s="8" t="s">
        <v>112</v>
      </c>
      <c r="B69" s="26" t="s">
        <v>200</v>
      </c>
      <c r="C69" s="31"/>
      <c r="D69" s="23">
        <f>D70</f>
        <v>383</v>
      </c>
      <c r="E69" s="23">
        <f t="shared" ref="E69:I70" si="39">E70</f>
        <v>0</v>
      </c>
      <c r="F69" s="23">
        <f t="shared" si="39"/>
        <v>383</v>
      </c>
      <c r="G69" s="50">
        <f t="shared" si="39"/>
        <v>149.44</v>
      </c>
      <c r="H69" s="124">
        <f t="shared" si="34"/>
        <v>39.018276762402088</v>
      </c>
      <c r="I69" s="50">
        <f t="shared" si="39"/>
        <v>233.56</v>
      </c>
    </row>
    <row r="70" spans="1:9" ht="22.5" x14ac:dyDescent="0.2">
      <c r="A70" s="3" t="s">
        <v>174</v>
      </c>
      <c r="B70" s="26" t="s">
        <v>200</v>
      </c>
      <c r="C70" s="31" t="s">
        <v>67</v>
      </c>
      <c r="D70" s="23">
        <f>D71</f>
        <v>383</v>
      </c>
      <c r="E70" s="23">
        <f t="shared" si="39"/>
        <v>0</v>
      </c>
      <c r="F70" s="23">
        <f t="shared" si="39"/>
        <v>383</v>
      </c>
      <c r="G70" s="50">
        <f t="shared" si="39"/>
        <v>149.44</v>
      </c>
      <c r="H70" s="124">
        <f t="shared" si="34"/>
        <v>39.018276762402088</v>
      </c>
      <c r="I70" s="50">
        <f t="shared" si="39"/>
        <v>233.56</v>
      </c>
    </row>
    <row r="71" spans="1:9" ht="22.5" x14ac:dyDescent="0.2">
      <c r="A71" s="3" t="s">
        <v>68</v>
      </c>
      <c r="B71" s="26" t="s">
        <v>200</v>
      </c>
      <c r="C71" s="31" t="s">
        <v>69</v>
      </c>
      <c r="D71" s="23">
        <v>383</v>
      </c>
      <c r="E71" s="38"/>
      <c r="F71" s="38">
        <f>D71+E71</f>
        <v>383</v>
      </c>
      <c r="G71" s="25">
        <v>149.44</v>
      </c>
      <c r="H71" s="124">
        <f t="shared" si="34"/>
        <v>39.018276762402088</v>
      </c>
      <c r="I71" s="25">
        <f>F71-G71</f>
        <v>233.56</v>
      </c>
    </row>
    <row r="72" spans="1:9" ht="22.5" x14ac:dyDescent="0.2">
      <c r="A72" s="8" t="s">
        <v>83</v>
      </c>
      <c r="B72" s="26" t="s">
        <v>201</v>
      </c>
      <c r="C72" s="31" t="s">
        <v>66</v>
      </c>
      <c r="D72" s="23">
        <f>D73</f>
        <v>14.8</v>
      </c>
      <c r="E72" s="23">
        <f t="shared" ref="E72:I75" si="40">E73</f>
        <v>0</v>
      </c>
      <c r="F72" s="23">
        <f t="shared" si="40"/>
        <v>14.8</v>
      </c>
      <c r="G72" s="50">
        <f t="shared" si="40"/>
        <v>0</v>
      </c>
      <c r="H72" s="124">
        <f t="shared" si="34"/>
        <v>0</v>
      </c>
      <c r="I72" s="50">
        <f t="shared" si="40"/>
        <v>14.8</v>
      </c>
    </row>
    <row r="73" spans="1:9" ht="22.5" x14ac:dyDescent="0.2">
      <c r="A73" s="8" t="s">
        <v>146</v>
      </c>
      <c r="B73" s="26" t="s">
        <v>202</v>
      </c>
      <c r="C73" s="31" t="s">
        <v>66</v>
      </c>
      <c r="D73" s="23">
        <f>D74</f>
        <v>14.8</v>
      </c>
      <c r="E73" s="23">
        <f t="shared" si="40"/>
        <v>0</v>
      </c>
      <c r="F73" s="23">
        <f t="shared" si="40"/>
        <v>14.8</v>
      </c>
      <c r="G73" s="50">
        <f t="shared" si="40"/>
        <v>0</v>
      </c>
      <c r="H73" s="124">
        <f t="shared" si="34"/>
        <v>0</v>
      </c>
      <c r="I73" s="50">
        <f t="shared" si="40"/>
        <v>14.8</v>
      </c>
    </row>
    <row r="74" spans="1:9" ht="22.5" x14ac:dyDescent="0.2">
      <c r="A74" s="8" t="s">
        <v>147</v>
      </c>
      <c r="B74" s="26" t="s">
        <v>203</v>
      </c>
      <c r="C74" s="31"/>
      <c r="D74" s="23">
        <f>D75</f>
        <v>14.8</v>
      </c>
      <c r="E74" s="23">
        <f t="shared" si="40"/>
        <v>0</v>
      </c>
      <c r="F74" s="23">
        <f t="shared" si="40"/>
        <v>14.8</v>
      </c>
      <c r="G74" s="50">
        <f t="shared" si="40"/>
        <v>0</v>
      </c>
      <c r="H74" s="124">
        <f t="shared" si="34"/>
        <v>0</v>
      </c>
      <c r="I74" s="50">
        <f t="shared" si="40"/>
        <v>14.8</v>
      </c>
    </row>
    <row r="75" spans="1:9" ht="22.5" x14ac:dyDescent="0.2">
      <c r="A75" s="3" t="s">
        <v>174</v>
      </c>
      <c r="B75" s="26" t="s">
        <v>203</v>
      </c>
      <c r="C75" s="31" t="s">
        <v>67</v>
      </c>
      <c r="D75" s="23">
        <f>D76</f>
        <v>14.8</v>
      </c>
      <c r="E75" s="23">
        <f t="shared" si="40"/>
        <v>0</v>
      </c>
      <c r="F75" s="23">
        <f t="shared" si="40"/>
        <v>14.8</v>
      </c>
      <c r="G75" s="50">
        <f t="shared" si="40"/>
        <v>0</v>
      </c>
      <c r="H75" s="124">
        <f t="shared" si="34"/>
        <v>0</v>
      </c>
      <c r="I75" s="50">
        <f t="shared" si="40"/>
        <v>14.8</v>
      </c>
    </row>
    <row r="76" spans="1:9" ht="22.5" x14ac:dyDescent="0.2">
      <c r="A76" s="3" t="s">
        <v>68</v>
      </c>
      <c r="B76" s="26" t="s">
        <v>203</v>
      </c>
      <c r="C76" s="31" t="s">
        <v>69</v>
      </c>
      <c r="D76" s="23">
        <v>14.8</v>
      </c>
      <c r="E76" s="38"/>
      <c r="F76" s="38">
        <f>D76+E76</f>
        <v>14.8</v>
      </c>
      <c r="G76" s="25">
        <v>0</v>
      </c>
      <c r="H76" s="124">
        <f t="shared" si="34"/>
        <v>0</v>
      </c>
      <c r="I76" s="25">
        <f>F76-G76</f>
        <v>14.8</v>
      </c>
    </row>
    <row r="77" spans="1:9" x14ac:dyDescent="0.2">
      <c r="A77" s="8" t="s">
        <v>124</v>
      </c>
      <c r="B77" s="26" t="s">
        <v>204</v>
      </c>
      <c r="C77" s="31" t="s">
        <v>66</v>
      </c>
      <c r="D77" s="23">
        <f>D78</f>
        <v>40</v>
      </c>
      <c r="E77" s="23">
        <f t="shared" ref="E77:I80" si="41">E78</f>
        <v>0</v>
      </c>
      <c r="F77" s="23">
        <f t="shared" si="41"/>
        <v>40</v>
      </c>
      <c r="G77" s="50">
        <f t="shared" si="41"/>
        <v>0</v>
      </c>
      <c r="H77" s="124">
        <f t="shared" si="34"/>
        <v>0</v>
      </c>
      <c r="I77" s="50">
        <f t="shared" si="41"/>
        <v>40</v>
      </c>
    </row>
    <row r="78" spans="1:9" ht="22.5" x14ac:dyDescent="0.2">
      <c r="A78" s="8" t="s">
        <v>148</v>
      </c>
      <c r="B78" s="26" t="s">
        <v>205</v>
      </c>
      <c r="C78" s="31" t="s">
        <v>66</v>
      </c>
      <c r="D78" s="23">
        <f>D79</f>
        <v>40</v>
      </c>
      <c r="E78" s="23">
        <f t="shared" si="41"/>
        <v>0</v>
      </c>
      <c r="F78" s="23">
        <f t="shared" si="41"/>
        <v>40</v>
      </c>
      <c r="G78" s="50">
        <f t="shared" si="41"/>
        <v>0</v>
      </c>
      <c r="H78" s="124">
        <f t="shared" si="34"/>
        <v>0</v>
      </c>
      <c r="I78" s="50">
        <f t="shared" si="41"/>
        <v>40</v>
      </c>
    </row>
    <row r="79" spans="1:9" ht="22.5" x14ac:dyDescent="0.2">
      <c r="A79" s="8" t="s">
        <v>112</v>
      </c>
      <c r="B79" s="26" t="s">
        <v>206</v>
      </c>
      <c r="C79" s="31"/>
      <c r="D79" s="23">
        <f>D80</f>
        <v>40</v>
      </c>
      <c r="E79" s="23">
        <f t="shared" si="41"/>
        <v>0</v>
      </c>
      <c r="F79" s="23">
        <f t="shared" si="41"/>
        <v>40</v>
      </c>
      <c r="G79" s="50">
        <f t="shared" si="41"/>
        <v>0</v>
      </c>
      <c r="H79" s="124">
        <f t="shared" si="34"/>
        <v>0</v>
      </c>
      <c r="I79" s="50">
        <f t="shared" si="41"/>
        <v>40</v>
      </c>
    </row>
    <row r="80" spans="1:9" ht="22.5" x14ac:dyDescent="0.2">
      <c r="A80" s="3" t="s">
        <v>174</v>
      </c>
      <c r="B80" s="26" t="s">
        <v>206</v>
      </c>
      <c r="C80" s="31" t="s">
        <v>67</v>
      </c>
      <c r="D80" s="23">
        <f>D81</f>
        <v>40</v>
      </c>
      <c r="E80" s="23">
        <f t="shared" si="41"/>
        <v>0</v>
      </c>
      <c r="F80" s="23">
        <f t="shared" si="41"/>
        <v>40</v>
      </c>
      <c r="G80" s="50">
        <f t="shared" si="41"/>
        <v>0</v>
      </c>
      <c r="H80" s="124">
        <f t="shared" si="34"/>
        <v>0</v>
      </c>
      <c r="I80" s="50">
        <f t="shared" si="41"/>
        <v>40</v>
      </c>
    </row>
    <row r="81" spans="1:9" ht="22.5" x14ac:dyDescent="0.2">
      <c r="A81" s="3" t="s">
        <v>68</v>
      </c>
      <c r="B81" s="26" t="s">
        <v>206</v>
      </c>
      <c r="C81" s="31" t="s">
        <v>69</v>
      </c>
      <c r="D81" s="23">
        <v>40</v>
      </c>
      <c r="E81" s="38"/>
      <c r="F81" s="38">
        <f>D81+E81</f>
        <v>40</v>
      </c>
      <c r="G81" s="25">
        <v>0</v>
      </c>
      <c r="H81" s="124">
        <f t="shared" si="34"/>
        <v>0</v>
      </c>
      <c r="I81" s="25">
        <f>F81-G81</f>
        <v>40</v>
      </c>
    </row>
    <row r="82" spans="1:9" ht="33.75" x14ac:dyDescent="0.2">
      <c r="A82" s="3" t="s">
        <v>255</v>
      </c>
      <c r="B82" s="9">
        <v>1000000000</v>
      </c>
      <c r="C82" s="31"/>
      <c r="D82" s="23" t="e">
        <f>D83+D97+D102</f>
        <v>#REF!</v>
      </c>
      <c r="E82" s="23" t="e">
        <f>E83+E97+E102</f>
        <v>#REF!</v>
      </c>
      <c r="F82" s="23">
        <f>F83+F97+F102</f>
        <v>82.3</v>
      </c>
      <c r="G82" s="50">
        <f>G83+G97+G102</f>
        <v>0</v>
      </c>
      <c r="H82" s="124">
        <f t="shared" si="34"/>
        <v>0</v>
      </c>
      <c r="I82" s="50">
        <f>I83+I97+I102</f>
        <v>82.3</v>
      </c>
    </row>
    <row r="83" spans="1:9" x14ac:dyDescent="0.2">
      <c r="A83" s="3" t="s">
        <v>84</v>
      </c>
      <c r="B83" s="9">
        <v>1010000000</v>
      </c>
      <c r="C83" s="31"/>
      <c r="D83" s="23" t="e">
        <f>D84+D93</f>
        <v>#REF!</v>
      </c>
      <c r="E83" s="23" t="e">
        <f>E84+E93</f>
        <v>#REF!</v>
      </c>
      <c r="F83" s="23">
        <f>F84+F93</f>
        <v>73.3</v>
      </c>
      <c r="G83" s="50">
        <f>G84+G93</f>
        <v>0</v>
      </c>
      <c r="H83" s="124">
        <f t="shared" si="34"/>
        <v>0</v>
      </c>
      <c r="I83" s="50">
        <f>I84+I93</f>
        <v>73.3</v>
      </c>
    </row>
    <row r="84" spans="1:9" ht="22.5" x14ac:dyDescent="0.2">
      <c r="A84" s="3" t="s">
        <v>119</v>
      </c>
      <c r="B84" s="9">
        <v>1010300000</v>
      </c>
      <c r="C84" s="31"/>
      <c r="D84" s="23" t="e">
        <f>D85+#REF!+D88</f>
        <v>#REF!</v>
      </c>
      <c r="E84" s="23" t="e">
        <f>E85+#REF!+E88</f>
        <v>#REF!</v>
      </c>
      <c r="F84" s="23">
        <f>F85+F88</f>
        <v>33.299999999999997</v>
      </c>
      <c r="G84" s="23">
        <f t="shared" ref="G84:I84" si="42">G85+G88</f>
        <v>0</v>
      </c>
      <c r="H84" s="23">
        <f t="shared" si="42"/>
        <v>0</v>
      </c>
      <c r="I84" s="23">
        <f t="shared" si="42"/>
        <v>33.299999999999997</v>
      </c>
    </row>
    <row r="85" spans="1:9" x14ac:dyDescent="0.2">
      <c r="A85" s="3" t="s">
        <v>120</v>
      </c>
      <c r="B85" s="9">
        <v>1010382300</v>
      </c>
      <c r="C85" s="31"/>
      <c r="D85" s="23" t="e">
        <f>D86</f>
        <v>#REF!</v>
      </c>
      <c r="E85" s="23" t="e">
        <f t="shared" ref="E85" si="43">E86</f>
        <v>#REF!</v>
      </c>
      <c r="F85" s="23">
        <f>F86</f>
        <v>23.3</v>
      </c>
      <c r="G85" s="23">
        <f t="shared" ref="G85:I86" si="44">G86</f>
        <v>0</v>
      </c>
      <c r="H85" s="23">
        <f t="shared" si="44"/>
        <v>0</v>
      </c>
      <c r="I85" s="23">
        <f t="shared" si="44"/>
        <v>23.3</v>
      </c>
    </row>
    <row r="86" spans="1:9" ht="45" x14ac:dyDescent="0.2">
      <c r="A86" s="3" t="s">
        <v>70</v>
      </c>
      <c r="B86" s="9">
        <v>1010382300</v>
      </c>
      <c r="C86" s="31">
        <v>100</v>
      </c>
      <c r="D86" s="23" t="e">
        <f>#REF!+D87</f>
        <v>#REF!</v>
      </c>
      <c r="E86" s="23" t="e">
        <f>#REF!+E87</f>
        <v>#REF!</v>
      </c>
      <c r="F86" s="23">
        <f>F87</f>
        <v>23.3</v>
      </c>
      <c r="G86" s="23">
        <f t="shared" si="44"/>
        <v>0</v>
      </c>
      <c r="H86" s="23">
        <f t="shared" si="44"/>
        <v>0</v>
      </c>
      <c r="I86" s="23">
        <f t="shared" si="44"/>
        <v>23.3</v>
      </c>
    </row>
    <row r="87" spans="1:9" ht="22.5" x14ac:dyDescent="0.2">
      <c r="A87" s="3" t="s">
        <v>75</v>
      </c>
      <c r="B87" s="9">
        <v>1010382300</v>
      </c>
      <c r="C87" s="31">
        <v>120</v>
      </c>
      <c r="D87" s="23">
        <v>23.3</v>
      </c>
      <c r="E87" s="38"/>
      <c r="F87" s="38">
        <f>D87+E87</f>
        <v>23.3</v>
      </c>
      <c r="G87" s="25">
        <v>0</v>
      </c>
      <c r="H87" s="124">
        <f t="shared" si="34"/>
        <v>0</v>
      </c>
      <c r="I87" s="25">
        <f t="shared" ref="I87" si="45">F87-G87</f>
        <v>23.3</v>
      </c>
    </row>
    <row r="88" spans="1:9" ht="22.5" x14ac:dyDescent="0.2">
      <c r="A88" s="3" t="s">
        <v>239</v>
      </c>
      <c r="B88" s="26" t="s">
        <v>238</v>
      </c>
      <c r="C88" s="31"/>
      <c r="D88" s="23">
        <f>D89+D91</f>
        <v>0</v>
      </c>
      <c r="E88" s="23">
        <f t="shared" ref="E88:F88" si="46">E89+E91</f>
        <v>10</v>
      </c>
      <c r="F88" s="23">
        <f t="shared" si="46"/>
        <v>10</v>
      </c>
      <c r="G88" s="50">
        <f t="shared" ref="G88:I88" si="47">G89+G91</f>
        <v>0</v>
      </c>
      <c r="H88" s="124">
        <f t="shared" si="34"/>
        <v>0</v>
      </c>
      <c r="I88" s="50">
        <f t="shared" si="47"/>
        <v>10</v>
      </c>
    </row>
    <row r="89" spans="1:9" ht="45" x14ac:dyDescent="0.2">
      <c r="A89" s="3" t="s">
        <v>70</v>
      </c>
      <c r="B89" s="26" t="s">
        <v>238</v>
      </c>
      <c r="C89" s="31">
        <v>100</v>
      </c>
      <c r="D89" s="23">
        <f>D90</f>
        <v>0</v>
      </c>
      <c r="E89" s="23">
        <f t="shared" ref="E89:I89" si="48">E90</f>
        <v>5.5</v>
      </c>
      <c r="F89" s="23">
        <f t="shared" si="48"/>
        <v>5.5</v>
      </c>
      <c r="G89" s="50">
        <f t="shared" si="48"/>
        <v>0</v>
      </c>
      <c r="H89" s="124">
        <f t="shared" si="34"/>
        <v>0</v>
      </c>
      <c r="I89" s="50">
        <f t="shared" si="48"/>
        <v>5.5</v>
      </c>
    </row>
    <row r="90" spans="1:9" ht="22.5" x14ac:dyDescent="0.2">
      <c r="A90" s="3" t="s">
        <v>75</v>
      </c>
      <c r="B90" s="26" t="s">
        <v>238</v>
      </c>
      <c r="C90" s="31">
        <v>120</v>
      </c>
      <c r="D90" s="23">
        <v>0</v>
      </c>
      <c r="E90" s="23">
        <v>5.5</v>
      </c>
      <c r="F90" s="23">
        <f>D90+E90</f>
        <v>5.5</v>
      </c>
      <c r="G90" s="25">
        <v>0</v>
      </c>
      <c r="H90" s="124">
        <f t="shared" si="34"/>
        <v>0</v>
      </c>
      <c r="I90" s="25">
        <f>F90-G90</f>
        <v>5.5</v>
      </c>
    </row>
    <row r="91" spans="1:9" ht="22.5" x14ac:dyDescent="0.2">
      <c r="A91" s="3" t="s">
        <v>174</v>
      </c>
      <c r="B91" s="26" t="s">
        <v>238</v>
      </c>
      <c r="C91" s="31">
        <v>200</v>
      </c>
      <c r="D91" s="23">
        <f>D92</f>
        <v>0</v>
      </c>
      <c r="E91" s="23">
        <f t="shared" ref="E91:I91" si="49">E92</f>
        <v>4.5</v>
      </c>
      <c r="F91" s="23">
        <f t="shared" si="49"/>
        <v>4.5</v>
      </c>
      <c r="G91" s="50">
        <f t="shared" si="49"/>
        <v>0</v>
      </c>
      <c r="H91" s="124">
        <f t="shared" si="34"/>
        <v>0</v>
      </c>
      <c r="I91" s="50">
        <f t="shared" si="49"/>
        <v>4.5</v>
      </c>
    </row>
    <row r="92" spans="1:9" ht="22.5" x14ac:dyDescent="0.2">
      <c r="A92" s="3" t="s">
        <v>68</v>
      </c>
      <c r="B92" s="26" t="s">
        <v>238</v>
      </c>
      <c r="C92" s="31">
        <v>240</v>
      </c>
      <c r="D92" s="23">
        <v>0</v>
      </c>
      <c r="E92" s="23">
        <v>4.5</v>
      </c>
      <c r="F92" s="23">
        <f>D92+E92</f>
        <v>4.5</v>
      </c>
      <c r="G92" s="25">
        <v>0</v>
      </c>
      <c r="H92" s="124">
        <f t="shared" si="34"/>
        <v>0</v>
      </c>
      <c r="I92" s="25">
        <f>F92-G92</f>
        <v>4.5</v>
      </c>
    </row>
    <row r="93" spans="1:9" ht="33.75" x14ac:dyDescent="0.2">
      <c r="A93" s="3" t="s">
        <v>115</v>
      </c>
      <c r="B93" s="9">
        <v>1010800000</v>
      </c>
      <c r="C93" s="31"/>
      <c r="D93" s="23">
        <f>D94</f>
        <v>40</v>
      </c>
      <c r="E93" s="23">
        <f t="shared" ref="E93:I95" si="50">E94</f>
        <v>0</v>
      </c>
      <c r="F93" s="23">
        <f t="shared" si="50"/>
        <v>40</v>
      </c>
      <c r="G93" s="50">
        <f t="shared" si="50"/>
        <v>0</v>
      </c>
      <c r="H93" s="124">
        <f t="shared" si="34"/>
        <v>0</v>
      </c>
      <c r="I93" s="50">
        <f t="shared" si="50"/>
        <v>40</v>
      </c>
    </row>
    <row r="94" spans="1:9" ht="45" x14ac:dyDescent="0.2">
      <c r="A94" s="3" t="s">
        <v>176</v>
      </c>
      <c r="B94" s="9" t="s">
        <v>173</v>
      </c>
      <c r="C94" s="31"/>
      <c r="D94" s="23">
        <f>D95</f>
        <v>40</v>
      </c>
      <c r="E94" s="23">
        <f t="shared" si="50"/>
        <v>0</v>
      </c>
      <c r="F94" s="23">
        <f t="shared" si="50"/>
        <v>40</v>
      </c>
      <c r="G94" s="50">
        <f t="shared" si="50"/>
        <v>0</v>
      </c>
      <c r="H94" s="124">
        <f t="shared" si="34"/>
        <v>0</v>
      </c>
      <c r="I94" s="50">
        <f t="shared" si="50"/>
        <v>40</v>
      </c>
    </row>
    <row r="95" spans="1:9" ht="22.5" x14ac:dyDescent="0.2">
      <c r="A95" s="3" t="s">
        <v>174</v>
      </c>
      <c r="B95" s="9" t="s">
        <v>173</v>
      </c>
      <c r="C95" s="31">
        <v>200</v>
      </c>
      <c r="D95" s="23">
        <f>D96</f>
        <v>40</v>
      </c>
      <c r="E95" s="23">
        <f t="shared" si="50"/>
        <v>0</v>
      </c>
      <c r="F95" s="23">
        <f t="shared" si="50"/>
        <v>40</v>
      </c>
      <c r="G95" s="50">
        <f t="shared" si="50"/>
        <v>0</v>
      </c>
      <c r="H95" s="124">
        <f t="shared" si="34"/>
        <v>0</v>
      </c>
      <c r="I95" s="50">
        <f t="shared" si="50"/>
        <v>40</v>
      </c>
    </row>
    <row r="96" spans="1:9" ht="22.5" x14ac:dyDescent="0.2">
      <c r="A96" s="3" t="s">
        <v>68</v>
      </c>
      <c r="B96" s="9" t="s">
        <v>173</v>
      </c>
      <c r="C96" s="31">
        <v>240</v>
      </c>
      <c r="D96" s="23">
        <v>40</v>
      </c>
      <c r="E96" s="38"/>
      <c r="F96" s="38">
        <f>D96+E96</f>
        <v>40</v>
      </c>
      <c r="G96" s="25">
        <v>0</v>
      </c>
      <c r="H96" s="124">
        <f t="shared" si="34"/>
        <v>0</v>
      </c>
      <c r="I96" s="25">
        <f>F96-G96</f>
        <v>40</v>
      </c>
    </row>
    <row r="97" spans="1:9" ht="22.5" x14ac:dyDescent="0.2">
      <c r="A97" s="8" t="s">
        <v>106</v>
      </c>
      <c r="B97" s="9">
        <v>1020000000</v>
      </c>
      <c r="C97" s="31" t="s">
        <v>66</v>
      </c>
      <c r="D97" s="23">
        <f>D98</f>
        <v>4</v>
      </c>
      <c r="E97" s="23">
        <f t="shared" ref="E97:I100" si="51">E98</f>
        <v>0</v>
      </c>
      <c r="F97" s="23">
        <f t="shared" si="51"/>
        <v>4</v>
      </c>
      <c r="G97" s="50">
        <f t="shared" si="51"/>
        <v>0</v>
      </c>
      <c r="H97" s="124">
        <f t="shared" si="34"/>
        <v>0</v>
      </c>
      <c r="I97" s="50">
        <f t="shared" si="51"/>
        <v>4</v>
      </c>
    </row>
    <row r="98" spans="1:9" ht="33.75" x14ac:dyDescent="0.2">
      <c r="A98" s="8" t="s">
        <v>107</v>
      </c>
      <c r="B98" s="9">
        <v>1020100000</v>
      </c>
      <c r="C98" s="31" t="s">
        <v>66</v>
      </c>
      <c r="D98" s="23">
        <f>D99</f>
        <v>4</v>
      </c>
      <c r="E98" s="23">
        <f t="shared" si="51"/>
        <v>0</v>
      </c>
      <c r="F98" s="23">
        <f t="shared" si="51"/>
        <v>4</v>
      </c>
      <c r="G98" s="50">
        <f t="shared" si="51"/>
        <v>0</v>
      </c>
      <c r="H98" s="124">
        <f t="shared" si="34"/>
        <v>0</v>
      </c>
      <c r="I98" s="50">
        <f t="shared" si="51"/>
        <v>4</v>
      </c>
    </row>
    <row r="99" spans="1:9" ht="22.5" x14ac:dyDescent="0.2">
      <c r="A99" s="8" t="s">
        <v>108</v>
      </c>
      <c r="B99" s="9">
        <v>1020120040</v>
      </c>
      <c r="C99" s="31"/>
      <c r="D99" s="23">
        <f>D100</f>
        <v>4</v>
      </c>
      <c r="E99" s="23">
        <f t="shared" si="51"/>
        <v>0</v>
      </c>
      <c r="F99" s="23">
        <f t="shared" si="51"/>
        <v>4</v>
      </c>
      <c r="G99" s="50">
        <f t="shared" si="51"/>
        <v>0</v>
      </c>
      <c r="H99" s="124">
        <f t="shared" si="34"/>
        <v>0</v>
      </c>
      <c r="I99" s="50">
        <f t="shared" si="51"/>
        <v>4</v>
      </c>
    </row>
    <row r="100" spans="1:9" ht="22.5" x14ac:dyDescent="0.2">
      <c r="A100" s="3" t="s">
        <v>174</v>
      </c>
      <c r="B100" s="16">
        <v>1020120040</v>
      </c>
      <c r="C100" s="31" t="s">
        <v>67</v>
      </c>
      <c r="D100" s="23">
        <f>D101</f>
        <v>4</v>
      </c>
      <c r="E100" s="23">
        <f t="shared" si="51"/>
        <v>0</v>
      </c>
      <c r="F100" s="23">
        <f t="shared" si="51"/>
        <v>4</v>
      </c>
      <c r="G100" s="50">
        <f t="shared" si="51"/>
        <v>0</v>
      </c>
      <c r="H100" s="124">
        <f t="shared" si="34"/>
        <v>0</v>
      </c>
      <c r="I100" s="50">
        <f t="shared" si="51"/>
        <v>4</v>
      </c>
    </row>
    <row r="101" spans="1:9" ht="22.5" x14ac:dyDescent="0.2">
      <c r="A101" s="14" t="s">
        <v>68</v>
      </c>
      <c r="B101" s="16">
        <v>1020120040</v>
      </c>
      <c r="C101" s="31" t="s">
        <v>69</v>
      </c>
      <c r="D101" s="23">
        <v>4</v>
      </c>
      <c r="E101" s="38"/>
      <c r="F101" s="38">
        <f>D101+E101</f>
        <v>4</v>
      </c>
      <c r="G101" s="25">
        <v>0</v>
      </c>
      <c r="H101" s="124">
        <f t="shared" si="34"/>
        <v>0</v>
      </c>
      <c r="I101" s="25">
        <f>F101-G101</f>
        <v>4</v>
      </c>
    </row>
    <row r="102" spans="1:9" x14ac:dyDescent="0.2">
      <c r="A102" s="6" t="s">
        <v>121</v>
      </c>
      <c r="B102" s="7">
        <v>1030000000</v>
      </c>
      <c r="C102" s="32"/>
      <c r="D102" s="24">
        <f>D103</f>
        <v>5</v>
      </c>
      <c r="E102" s="24">
        <f t="shared" ref="E102:I105" si="52">E103</f>
        <v>0</v>
      </c>
      <c r="F102" s="24">
        <f t="shared" si="52"/>
        <v>5</v>
      </c>
      <c r="G102" s="24">
        <f t="shared" si="52"/>
        <v>0</v>
      </c>
      <c r="H102" s="124">
        <f t="shared" si="34"/>
        <v>0</v>
      </c>
      <c r="I102" s="24">
        <f t="shared" si="52"/>
        <v>5</v>
      </c>
    </row>
    <row r="103" spans="1:9" ht="33.75" x14ac:dyDescent="0.2">
      <c r="A103" s="6" t="s">
        <v>122</v>
      </c>
      <c r="B103" s="7">
        <v>1030100000</v>
      </c>
      <c r="C103" s="32"/>
      <c r="D103" s="24">
        <f>D104</f>
        <v>5</v>
      </c>
      <c r="E103" s="24">
        <f t="shared" si="52"/>
        <v>0</v>
      </c>
      <c r="F103" s="24">
        <f t="shared" si="52"/>
        <v>5</v>
      </c>
      <c r="G103" s="24">
        <f t="shared" si="52"/>
        <v>0</v>
      </c>
      <c r="H103" s="124">
        <f t="shared" si="34"/>
        <v>0</v>
      </c>
      <c r="I103" s="24">
        <f t="shared" si="52"/>
        <v>5</v>
      </c>
    </row>
    <row r="104" spans="1:9" ht="22.5" x14ac:dyDescent="0.2">
      <c r="A104" s="6" t="s">
        <v>112</v>
      </c>
      <c r="B104" s="7">
        <v>1030199990</v>
      </c>
      <c r="C104" s="32"/>
      <c r="D104" s="24">
        <f>D105</f>
        <v>5</v>
      </c>
      <c r="E104" s="24">
        <f t="shared" si="52"/>
        <v>0</v>
      </c>
      <c r="F104" s="24">
        <f t="shared" si="52"/>
        <v>5</v>
      </c>
      <c r="G104" s="24">
        <f t="shared" si="52"/>
        <v>0</v>
      </c>
      <c r="H104" s="124">
        <f t="shared" si="34"/>
        <v>0</v>
      </c>
      <c r="I104" s="24">
        <f t="shared" si="52"/>
        <v>5</v>
      </c>
    </row>
    <row r="105" spans="1:9" ht="22.5" x14ac:dyDescent="0.2">
      <c r="A105" s="3" t="s">
        <v>174</v>
      </c>
      <c r="B105" s="7">
        <v>1030199990</v>
      </c>
      <c r="C105" s="31" t="s">
        <v>67</v>
      </c>
      <c r="D105" s="24">
        <f>D106</f>
        <v>5</v>
      </c>
      <c r="E105" s="24">
        <f t="shared" si="52"/>
        <v>0</v>
      </c>
      <c r="F105" s="24">
        <f t="shared" si="52"/>
        <v>5</v>
      </c>
      <c r="G105" s="24">
        <f t="shared" si="52"/>
        <v>0</v>
      </c>
      <c r="H105" s="124">
        <f t="shared" si="34"/>
        <v>0</v>
      </c>
      <c r="I105" s="24">
        <f t="shared" si="52"/>
        <v>5</v>
      </c>
    </row>
    <row r="106" spans="1:9" ht="22.5" x14ac:dyDescent="0.2">
      <c r="A106" s="3" t="s">
        <v>68</v>
      </c>
      <c r="B106" s="7">
        <v>1030199990</v>
      </c>
      <c r="C106" s="31" t="s">
        <v>69</v>
      </c>
      <c r="D106" s="24">
        <v>5</v>
      </c>
      <c r="E106" s="38"/>
      <c r="F106" s="38">
        <f>D106+E106</f>
        <v>5</v>
      </c>
      <c r="G106" s="25">
        <v>0</v>
      </c>
      <c r="H106" s="124">
        <f t="shared" si="34"/>
        <v>0</v>
      </c>
      <c r="I106" s="25">
        <f>F106-G106</f>
        <v>5</v>
      </c>
    </row>
    <row r="107" spans="1:9" ht="33.75" x14ac:dyDescent="0.2">
      <c r="A107" s="8" t="s">
        <v>253</v>
      </c>
      <c r="B107" s="9">
        <v>1100000000</v>
      </c>
      <c r="C107" s="31" t="s">
        <v>66</v>
      </c>
      <c r="D107" s="23">
        <f>D108+D116</f>
        <v>60</v>
      </c>
      <c r="E107" s="23">
        <f t="shared" ref="E107:F107" si="53">E108+E116</f>
        <v>0</v>
      </c>
      <c r="F107" s="23">
        <f t="shared" si="53"/>
        <v>60</v>
      </c>
      <c r="G107" s="50">
        <f t="shared" ref="G107:I107" si="54">G108+G116</f>
        <v>10</v>
      </c>
      <c r="H107" s="124">
        <f t="shared" si="34"/>
        <v>16.666666666666664</v>
      </c>
      <c r="I107" s="50">
        <f t="shared" si="54"/>
        <v>50</v>
      </c>
    </row>
    <row r="108" spans="1:9" ht="33.75" x14ac:dyDescent="0.2">
      <c r="A108" s="8" t="s">
        <v>85</v>
      </c>
      <c r="B108" s="9">
        <v>1110000000</v>
      </c>
      <c r="C108" s="31" t="s">
        <v>66</v>
      </c>
      <c r="D108" s="23">
        <f t="shared" ref="D108:I111" si="55">D109</f>
        <v>55</v>
      </c>
      <c r="E108" s="23">
        <f t="shared" si="55"/>
        <v>0</v>
      </c>
      <c r="F108" s="23">
        <f t="shared" si="55"/>
        <v>55</v>
      </c>
      <c r="G108" s="50">
        <f t="shared" si="55"/>
        <v>5</v>
      </c>
      <c r="H108" s="124">
        <f t="shared" si="34"/>
        <v>9.0909090909090917</v>
      </c>
      <c r="I108" s="50">
        <f t="shared" si="55"/>
        <v>50</v>
      </c>
    </row>
    <row r="109" spans="1:9" ht="22.5" x14ac:dyDescent="0.2">
      <c r="A109" s="8" t="s">
        <v>141</v>
      </c>
      <c r="B109" s="9">
        <v>1110100000</v>
      </c>
      <c r="C109" s="31" t="s">
        <v>66</v>
      </c>
      <c r="D109" s="23">
        <f>D110+D113</f>
        <v>55</v>
      </c>
      <c r="E109" s="23">
        <f t="shared" ref="E109:F109" si="56">E110+E113</f>
        <v>0</v>
      </c>
      <c r="F109" s="23">
        <f t="shared" si="56"/>
        <v>55</v>
      </c>
      <c r="G109" s="50">
        <f t="shared" ref="G109:I109" si="57">G110+G113</f>
        <v>5</v>
      </c>
      <c r="H109" s="124">
        <f t="shared" si="34"/>
        <v>9.0909090909090917</v>
      </c>
      <c r="I109" s="50">
        <f t="shared" si="57"/>
        <v>50</v>
      </c>
    </row>
    <row r="110" spans="1:9" x14ac:dyDescent="0.2">
      <c r="A110" s="8" t="s">
        <v>59</v>
      </c>
      <c r="B110" s="9">
        <v>1110122020</v>
      </c>
      <c r="C110" s="31"/>
      <c r="D110" s="23">
        <f t="shared" si="55"/>
        <v>50</v>
      </c>
      <c r="E110" s="23">
        <f t="shared" si="55"/>
        <v>0</v>
      </c>
      <c r="F110" s="23">
        <f t="shared" si="55"/>
        <v>50</v>
      </c>
      <c r="G110" s="50">
        <f t="shared" si="55"/>
        <v>0</v>
      </c>
      <c r="H110" s="124">
        <f t="shared" si="34"/>
        <v>0</v>
      </c>
      <c r="I110" s="50">
        <f t="shared" si="55"/>
        <v>50</v>
      </c>
    </row>
    <row r="111" spans="1:9" x14ac:dyDescent="0.2">
      <c r="A111" s="3" t="s">
        <v>77</v>
      </c>
      <c r="B111" s="9">
        <v>1110122020</v>
      </c>
      <c r="C111" s="31" t="s">
        <v>78</v>
      </c>
      <c r="D111" s="23">
        <f t="shared" si="55"/>
        <v>50</v>
      </c>
      <c r="E111" s="23">
        <f t="shared" si="55"/>
        <v>0</v>
      </c>
      <c r="F111" s="23">
        <f t="shared" si="55"/>
        <v>50</v>
      </c>
      <c r="G111" s="50">
        <f t="shared" si="55"/>
        <v>0</v>
      </c>
      <c r="H111" s="124">
        <f t="shared" si="34"/>
        <v>0</v>
      </c>
      <c r="I111" s="50">
        <f t="shared" si="55"/>
        <v>50</v>
      </c>
    </row>
    <row r="112" spans="1:9" x14ac:dyDescent="0.2">
      <c r="A112" s="3" t="s">
        <v>60</v>
      </c>
      <c r="B112" s="9">
        <v>1110122020</v>
      </c>
      <c r="C112" s="31" t="s">
        <v>53</v>
      </c>
      <c r="D112" s="23">
        <v>50</v>
      </c>
      <c r="E112" s="38"/>
      <c r="F112" s="38">
        <f>D112+E112</f>
        <v>50</v>
      </c>
      <c r="G112" s="25">
        <v>0</v>
      </c>
      <c r="H112" s="124">
        <f t="shared" si="34"/>
        <v>0</v>
      </c>
      <c r="I112" s="25">
        <f>F112-G112</f>
        <v>50</v>
      </c>
    </row>
    <row r="113" spans="1:9" ht="22.5" x14ac:dyDescent="0.2">
      <c r="A113" s="8" t="s">
        <v>112</v>
      </c>
      <c r="B113" s="9">
        <v>1110199990</v>
      </c>
      <c r="C113" s="31"/>
      <c r="D113" s="23">
        <f>D114</f>
        <v>5</v>
      </c>
      <c r="E113" s="23">
        <f t="shared" ref="E113:I114" si="58">E114</f>
        <v>0</v>
      </c>
      <c r="F113" s="23">
        <f t="shared" si="58"/>
        <v>5</v>
      </c>
      <c r="G113" s="50">
        <f t="shared" si="58"/>
        <v>5</v>
      </c>
      <c r="H113" s="124">
        <f t="shared" si="34"/>
        <v>100</v>
      </c>
      <c r="I113" s="50">
        <f t="shared" si="58"/>
        <v>0</v>
      </c>
    </row>
    <row r="114" spans="1:9" ht="22.5" x14ac:dyDescent="0.2">
      <c r="A114" s="3" t="s">
        <v>174</v>
      </c>
      <c r="B114" s="9">
        <v>1110199990</v>
      </c>
      <c r="C114" s="31" t="s">
        <v>67</v>
      </c>
      <c r="D114" s="23">
        <f>D115</f>
        <v>5</v>
      </c>
      <c r="E114" s="23">
        <f t="shared" si="58"/>
        <v>0</v>
      </c>
      <c r="F114" s="23">
        <f t="shared" si="58"/>
        <v>5</v>
      </c>
      <c r="G114" s="50">
        <f t="shared" si="58"/>
        <v>5</v>
      </c>
      <c r="H114" s="124">
        <f t="shared" si="34"/>
        <v>100</v>
      </c>
      <c r="I114" s="50">
        <f t="shared" si="58"/>
        <v>0</v>
      </c>
    </row>
    <row r="115" spans="1:9" ht="22.5" x14ac:dyDescent="0.2">
      <c r="A115" s="3" t="s">
        <v>68</v>
      </c>
      <c r="B115" s="9">
        <v>1110199990</v>
      </c>
      <c r="C115" s="31" t="s">
        <v>69</v>
      </c>
      <c r="D115" s="23">
        <v>5</v>
      </c>
      <c r="E115" s="38"/>
      <c r="F115" s="38">
        <f>D115+E115</f>
        <v>5</v>
      </c>
      <c r="G115" s="25">
        <v>5</v>
      </c>
      <c r="H115" s="124">
        <f t="shared" si="34"/>
        <v>100</v>
      </c>
      <c r="I115" s="25">
        <f>F115-G115</f>
        <v>0</v>
      </c>
    </row>
    <row r="116" spans="1:9" x14ac:dyDescent="0.2">
      <c r="A116" s="8" t="s">
        <v>86</v>
      </c>
      <c r="B116" s="9">
        <v>1120000000</v>
      </c>
      <c r="C116" s="31" t="s">
        <v>66</v>
      </c>
      <c r="D116" s="23">
        <f>D117</f>
        <v>5</v>
      </c>
      <c r="E116" s="23">
        <f t="shared" ref="E116:I119" si="59">E117</f>
        <v>0</v>
      </c>
      <c r="F116" s="23">
        <f t="shared" si="59"/>
        <v>5</v>
      </c>
      <c r="G116" s="50">
        <f t="shared" si="59"/>
        <v>5</v>
      </c>
      <c r="H116" s="124">
        <f t="shared" si="34"/>
        <v>100</v>
      </c>
      <c r="I116" s="50">
        <f t="shared" si="59"/>
        <v>0</v>
      </c>
    </row>
    <row r="117" spans="1:9" ht="22.5" x14ac:dyDescent="0.2">
      <c r="A117" s="8" t="s">
        <v>144</v>
      </c>
      <c r="B117" s="9">
        <v>1120200000</v>
      </c>
      <c r="C117" s="31" t="s">
        <v>66</v>
      </c>
      <c r="D117" s="23">
        <f>D118</f>
        <v>5</v>
      </c>
      <c r="E117" s="23">
        <f t="shared" si="59"/>
        <v>0</v>
      </c>
      <c r="F117" s="23">
        <f t="shared" si="59"/>
        <v>5</v>
      </c>
      <c r="G117" s="50">
        <f t="shared" si="59"/>
        <v>5</v>
      </c>
      <c r="H117" s="124">
        <f t="shared" si="34"/>
        <v>100</v>
      </c>
      <c r="I117" s="50">
        <f t="shared" si="59"/>
        <v>0</v>
      </c>
    </row>
    <row r="118" spans="1:9" ht="22.5" x14ac:dyDescent="0.2">
      <c r="A118" s="8" t="s">
        <v>112</v>
      </c>
      <c r="B118" s="9">
        <v>1120299990</v>
      </c>
      <c r="C118" s="31"/>
      <c r="D118" s="23">
        <f>D119</f>
        <v>5</v>
      </c>
      <c r="E118" s="23">
        <f t="shared" si="59"/>
        <v>0</v>
      </c>
      <c r="F118" s="23">
        <f t="shared" si="59"/>
        <v>5</v>
      </c>
      <c r="G118" s="50">
        <f t="shared" si="59"/>
        <v>5</v>
      </c>
      <c r="H118" s="124">
        <f t="shared" si="34"/>
        <v>100</v>
      </c>
      <c r="I118" s="50">
        <f t="shared" si="59"/>
        <v>0</v>
      </c>
    </row>
    <row r="119" spans="1:9" ht="22.5" x14ac:dyDescent="0.2">
      <c r="A119" s="3" t="s">
        <v>174</v>
      </c>
      <c r="B119" s="9">
        <v>1120299990</v>
      </c>
      <c r="C119" s="31" t="s">
        <v>67</v>
      </c>
      <c r="D119" s="23">
        <f>D120</f>
        <v>5</v>
      </c>
      <c r="E119" s="23">
        <f t="shared" si="59"/>
        <v>0</v>
      </c>
      <c r="F119" s="23">
        <f t="shared" si="59"/>
        <v>5</v>
      </c>
      <c r="G119" s="50">
        <f t="shared" si="59"/>
        <v>5</v>
      </c>
      <c r="H119" s="124">
        <f t="shared" si="34"/>
        <v>100</v>
      </c>
      <c r="I119" s="50">
        <f t="shared" si="59"/>
        <v>0</v>
      </c>
    </row>
    <row r="120" spans="1:9" ht="22.5" x14ac:dyDescent="0.2">
      <c r="A120" s="3" t="s">
        <v>68</v>
      </c>
      <c r="B120" s="9">
        <v>1120299990</v>
      </c>
      <c r="C120" s="31" t="s">
        <v>69</v>
      </c>
      <c r="D120" s="23">
        <v>5</v>
      </c>
      <c r="E120" s="38"/>
      <c r="F120" s="38">
        <f>D120+E120</f>
        <v>5</v>
      </c>
      <c r="G120" s="25">
        <v>5</v>
      </c>
      <c r="H120" s="124">
        <f t="shared" si="34"/>
        <v>100</v>
      </c>
      <c r="I120" s="25">
        <f>F120-G120</f>
        <v>0</v>
      </c>
    </row>
    <row r="121" spans="1:9" ht="22.5" x14ac:dyDescent="0.2">
      <c r="A121" s="17" t="s">
        <v>266</v>
      </c>
      <c r="B121" s="16">
        <v>1200000000</v>
      </c>
      <c r="C121" s="31" t="s">
        <v>66</v>
      </c>
      <c r="D121" s="23" t="e">
        <f>#REF!+D122</f>
        <v>#REF!</v>
      </c>
      <c r="E121" s="23" t="e">
        <f>#REF!+E122</f>
        <v>#REF!</v>
      </c>
      <c r="F121" s="23">
        <f>F122</f>
        <v>15</v>
      </c>
      <c r="G121" s="23">
        <f t="shared" ref="G121:I121" si="60">G122</f>
        <v>12.754</v>
      </c>
      <c r="H121" s="23">
        <f t="shared" si="60"/>
        <v>85.026666666666657</v>
      </c>
      <c r="I121" s="23">
        <f t="shared" si="60"/>
        <v>2.2460000000000004</v>
      </c>
    </row>
    <row r="122" spans="1:9" ht="22.5" x14ac:dyDescent="0.2">
      <c r="A122" s="3" t="s">
        <v>249</v>
      </c>
      <c r="B122" s="11" t="s">
        <v>250</v>
      </c>
      <c r="C122" s="31"/>
      <c r="D122" s="23">
        <f>D123</f>
        <v>0</v>
      </c>
      <c r="E122" s="23">
        <f t="shared" ref="E122:I125" si="61">E123</f>
        <v>15</v>
      </c>
      <c r="F122" s="23">
        <f t="shared" si="61"/>
        <v>15</v>
      </c>
      <c r="G122" s="50">
        <f t="shared" si="61"/>
        <v>12.754</v>
      </c>
      <c r="H122" s="124">
        <f t="shared" ref="H122:H172" si="62">G122/F122*100</f>
        <v>85.026666666666657</v>
      </c>
      <c r="I122" s="50">
        <f t="shared" si="61"/>
        <v>2.2460000000000004</v>
      </c>
    </row>
    <row r="123" spans="1:9" ht="22.5" x14ac:dyDescent="0.2">
      <c r="A123" s="8" t="s">
        <v>111</v>
      </c>
      <c r="B123" s="26" t="s">
        <v>251</v>
      </c>
      <c r="C123" s="31"/>
      <c r="D123" s="23">
        <f>D124</f>
        <v>0</v>
      </c>
      <c r="E123" s="23">
        <f t="shared" si="61"/>
        <v>15</v>
      </c>
      <c r="F123" s="23">
        <f t="shared" si="61"/>
        <v>15</v>
      </c>
      <c r="G123" s="50">
        <f t="shared" si="61"/>
        <v>12.754</v>
      </c>
      <c r="H123" s="124">
        <f t="shared" si="62"/>
        <v>85.026666666666657</v>
      </c>
      <c r="I123" s="50">
        <f t="shared" si="61"/>
        <v>2.2460000000000004</v>
      </c>
    </row>
    <row r="124" spans="1:9" ht="22.5" x14ac:dyDescent="0.2">
      <c r="A124" s="8" t="s">
        <v>112</v>
      </c>
      <c r="B124" s="26" t="s">
        <v>252</v>
      </c>
      <c r="C124" s="31"/>
      <c r="D124" s="23">
        <f>D125</f>
        <v>0</v>
      </c>
      <c r="E124" s="23">
        <f t="shared" si="61"/>
        <v>15</v>
      </c>
      <c r="F124" s="23">
        <f t="shared" si="61"/>
        <v>15</v>
      </c>
      <c r="G124" s="50">
        <f t="shared" si="61"/>
        <v>12.754</v>
      </c>
      <c r="H124" s="124">
        <f t="shared" si="62"/>
        <v>85.026666666666657</v>
      </c>
      <c r="I124" s="50">
        <f t="shared" si="61"/>
        <v>2.2460000000000004</v>
      </c>
    </row>
    <row r="125" spans="1:9" ht="22.5" x14ac:dyDescent="0.2">
      <c r="A125" s="3" t="s">
        <v>174</v>
      </c>
      <c r="B125" s="26" t="s">
        <v>252</v>
      </c>
      <c r="C125" s="31">
        <v>200</v>
      </c>
      <c r="D125" s="23">
        <f>D126</f>
        <v>0</v>
      </c>
      <c r="E125" s="23">
        <f t="shared" si="61"/>
        <v>15</v>
      </c>
      <c r="F125" s="23">
        <f t="shared" si="61"/>
        <v>15</v>
      </c>
      <c r="G125" s="50">
        <f t="shared" si="61"/>
        <v>12.754</v>
      </c>
      <c r="H125" s="124">
        <f t="shared" si="62"/>
        <v>85.026666666666657</v>
      </c>
      <c r="I125" s="50">
        <f t="shared" si="61"/>
        <v>2.2460000000000004</v>
      </c>
    </row>
    <row r="126" spans="1:9" ht="22.5" x14ac:dyDescent="0.2">
      <c r="A126" s="3" t="s">
        <v>68</v>
      </c>
      <c r="B126" s="26" t="s">
        <v>252</v>
      </c>
      <c r="C126" s="31">
        <v>240</v>
      </c>
      <c r="D126" s="23">
        <v>0</v>
      </c>
      <c r="E126" s="38">
        <v>15</v>
      </c>
      <c r="F126" s="38">
        <f>D126+E126</f>
        <v>15</v>
      </c>
      <c r="G126" s="25">
        <v>12.754</v>
      </c>
      <c r="H126" s="124">
        <f t="shared" si="62"/>
        <v>85.026666666666657</v>
      </c>
      <c r="I126" s="25">
        <f>F126-G126</f>
        <v>2.2460000000000004</v>
      </c>
    </row>
    <row r="127" spans="1:9" ht="22.5" x14ac:dyDescent="0.2">
      <c r="A127" s="8" t="s">
        <v>258</v>
      </c>
      <c r="B127" s="9">
        <v>1400000000</v>
      </c>
      <c r="C127" s="31" t="s">
        <v>66</v>
      </c>
      <c r="D127" s="23">
        <f t="shared" ref="D127:I131" si="63">D128</f>
        <v>459.6</v>
      </c>
      <c r="E127" s="23">
        <f t="shared" si="63"/>
        <v>0</v>
      </c>
      <c r="F127" s="23">
        <f t="shared" si="63"/>
        <v>459.6</v>
      </c>
      <c r="G127" s="50">
        <f t="shared" si="63"/>
        <v>317.42099999999999</v>
      </c>
      <c r="H127" s="124">
        <f t="shared" si="62"/>
        <v>69.064621409921671</v>
      </c>
      <c r="I127" s="50">
        <f t="shared" si="63"/>
        <v>142.17900000000003</v>
      </c>
    </row>
    <row r="128" spans="1:9" ht="33.75" x14ac:dyDescent="0.2">
      <c r="A128" s="8" t="s">
        <v>167</v>
      </c>
      <c r="B128" s="9">
        <v>1410000000</v>
      </c>
      <c r="C128" s="31" t="s">
        <v>66</v>
      </c>
      <c r="D128" s="23">
        <f t="shared" si="63"/>
        <v>459.6</v>
      </c>
      <c r="E128" s="23">
        <f t="shared" si="63"/>
        <v>0</v>
      </c>
      <c r="F128" s="23">
        <f t="shared" si="63"/>
        <v>459.6</v>
      </c>
      <c r="G128" s="50">
        <f t="shared" si="63"/>
        <v>317.42099999999999</v>
      </c>
      <c r="H128" s="124">
        <f t="shared" si="62"/>
        <v>69.064621409921671</v>
      </c>
      <c r="I128" s="50">
        <f t="shared" si="63"/>
        <v>142.17900000000003</v>
      </c>
    </row>
    <row r="129" spans="1:9" ht="33.75" x14ac:dyDescent="0.2">
      <c r="A129" s="8" t="s">
        <v>166</v>
      </c>
      <c r="B129" s="9">
        <v>1410100000</v>
      </c>
      <c r="C129" s="31" t="s">
        <v>66</v>
      </c>
      <c r="D129" s="23">
        <f t="shared" si="63"/>
        <v>459.6</v>
      </c>
      <c r="E129" s="23">
        <f t="shared" si="63"/>
        <v>0</v>
      </c>
      <c r="F129" s="23">
        <f t="shared" si="63"/>
        <v>459.6</v>
      </c>
      <c r="G129" s="50">
        <f t="shared" si="63"/>
        <v>317.42099999999999</v>
      </c>
      <c r="H129" s="124">
        <f t="shared" si="62"/>
        <v>69.064621409921671</v>
      </c>
      <c r="I129" s="50">
        <f t="shared" si="63"/>
        <v>142.17900000000003</v>
      </c>
    </row>
    <row r="130" spans="1:9" x14ac:dyDescent="0.2">
      <c r="A130" s="8" t="s">
        <v>62</v>
      </c>
      <c r="B130" s="9">
        <v>1410120070</v>
      </c>
      <c r="C130" s="31"/>
      <c r="D130" s="23">
        <f t="shared" si="63"/>
        <v>459.6</v>
      </c>
      <c r="E130" s="23">
        <f t="shared" si="63"/>
        <v>0</v>
      </c>
      <c r="F130" s="23">
        <f t="shared" si="63"/>
        <v>459.6</v>
      </c>
      <c r="G130" s="50">
        <f t="shared" si="63"/>
        <v>317.42099999999999</v>
      </c>
      <c r="H130" s="124">
        <f t="shared" si="62"/>
        <v>69.064621409921671</v>
      </c>
      <c r="I130" s="50">
        <f t="shared" si="63"/>
        <v>142.17900000000003</v>
      </c>
    </row>
    <row r="131" spans="1:9" ht="22.5" x14ac:dyDescent="0.2">
      <c r="A131" s="3" t="s">
        <v>174</v>
      </c>
      <c r="B131" s="9">
        <v>1410120070</v>
      </c>
      <c r="C131" s="31" t="s">
        <v>67</v>
      </c>
      <c r="D131" s="23">
        <f t="shared" si="63"/>
        <v>459.6</v>
      </c>
      <c r="E131" s="23">
        <f t="shared" si="63"/>
        <v>0</v>
      </c>
      <c r="F131" s="23">
        <f t="shared" si="63"/>
        <v>459.6</v>
      </c>
      <c r="G131" s="50">
        <f t="shared" si="63"/>
        <v>317.42099999999999</v>
      </c>
      <c r="H131" s="124">
        <f t="shared" si="62"/>
        <v>69.064621409921671</v>
      </c>
      <c r="I131" s="50">
        <f t="shared" si="63"/>
        <v>142.17900000000003</v>
      </c>
    </row>
    <row r="132" spans="1:9" ht="22.5" x14ac:dyDescent="0.2">
      <c r="A132" s="3" t="s">
        <v>68</v>
      </c>
      <c r="B132" s="9">
        <v>1410120070</v>
      </c>
      <c r="C132" s="31" t="s">
        <v>69</v>
      </c>
      <c r="D132" s="23">
        <v>459.6</v>
      </c>
      <c r="E132" s="38"/>
      <c r="F132" s="38">
        <f>D132+E132</f>
        <v>459.6</v>
      </c>
      <c r="G132" s="25">
        <v>317.42099999999999</v>
      </c>
      <c r="H132" s="124">
        <f t="shared" si="62"/>
        <v>69.064621409921671</v>
      </c>
      <c r="I132" s="25">
        <f>F132-G132</f>
        <v>142.17900000000003</v>
      </c>
    </row>
    <row r="133" spans="1:9" ht="22.5" x14ac:dyDescent="0.2">
      <c r="A133" s="8" t="s">
        <v>256</v>
      </c>
      <c r="B133" s="9">
        <v>1700000000</v>
      </c>
      <c r="C133" s="31" t="s">
        <v>66</v>
      </c>
      <c r="D133" s="23" t="e">
        <f>D134+#REF!+D140+D144</f>
        <v>#REF!</v>
      </c>
      <c r="E133" s="23" t="e">
        <f>E134+#REF!+E140+E144</f>
        <v>#REF!</v>
      </c>
      <c r="F133" s="23">
        <f>F134+F140+F144</f>
        <v>1693.1</v>
      </c>
      <c r="G133" s="23">
        <f t="shared" ref="G133:I133" si="64">G134+G140+G144</f>
        <v>269.60300000000001</v>
      </c>
      <c r="H133" s="23">
        <f t="shared" si="64"/>
        <v>191.85471146822499</v>
      </c>
      <c r="I133" s="23">
        <f t="shared" si="64"/>
        <v>1423.4969999999998</v>
      </c>
    </row>
    <row r="134" spans="1:9" ht="33.75" x14ac:dyDescent="0.2">
      <c r="A134" s="8" t="s">
        <v>168</v>
      </c>
      <c r="B134" s="9">
        <v>1700100000</v>
      </c>
      <c r="C134" s="31" t="s">
        <v>66</v>
      </c>
      <c r="D134" s="23">
        <f>D135</f>
        <v>1642.8</v>
      </c>
      <c r="E134" s="23">
        <f t="shared" ref="E134:I134" si="65">E135</f>
        <v>0</v>
      </c>
      <c r="F134" s="23">
        <f t="shared" si="65"/>
        <v>1642.8</v>
      </c>
      <c r="G134" s="50">
        <f t="shared" si="65"/>
        <v>229.24799999999999</v>
      </c>
      <c r="H134" s="124">
        <f t="shared" si="62"/>
        <v>13.954711468224982</v>
      </c>
      <c r="I134" s="50">
        <f t="shared" si="65"/>
        <v>1413.5519999999999</v>
      </c>
    </row>
    <row r="135" spans="1:9" ht="22.5" x14ac:dyDescent="0.2">
      <c r="A135" s="8" t="s">
        <v>112</v>
      </c>
      <c r="B135" s="9">
        <v>1700199990</v>
      </c>
      <c r="C135" s="31"/>
      <c r="D135" s="23">
        <f>D136+D138</f>
        <v>1642.8</v>
      </c>
      <c r="E135" s="23">
        <f t="shared" ref="E135:F135" si="66">E136+E138</f>
        <v>0</v>
      </c>
      <c r="F135" s="23">
        <f t="shared" si="66"/>
        <v>1642.8</v>
      </c>
      <c r="G135" s="50">
        <f t="shared" ref="G135:I135" si="67">G136+G138</f>
        <v>229.24799999999999</v>
      </c>
      <c r="H135" s="124">
        <f t="shared" si="62"/>
        <v>13.954711468224982</v>
      </c>
      <c r="I135" s="50">
        <f t="shared" si="67"/>
        <v>1413.5519999999999</v>
      </c>
    </row>
    <row r="136" spans="1:9" ht="22.5" x14ac:dyDescent="0.2">
      <c r="A136" s="3" t="s">
        <v>174</v>
      </c>
      <c r="B136" s="9">
        <v>1700199990</v>
      </c>
      <c r="C136" s="31" t="s">
        <v>67</v>
      </c>
      <c r="D136" s="23">
        <f>D137</f>
        <v>1632</v>
      </c>
      <c r="E136" s="23">
        <f t="shared" ref="E136:I136" si="68">E137</f>
        <v>0</v>
      </c>
      <c r="F136" s="23">
        <f t="shared" si="68"/>
        <v>1632</v>
      </c>
      <c r="G136" s="50">
        <f t="shared" si="68"/>
        <v>228.68299999999999</v>
      </c>
      <c r="H136" s="124">
        <f t="shared" si="62"/>
        <v>14.012438725490195</v>
      </c>
      <c r="I136" s="50">
        <f t="shared" si="68"/>
        <v>1403.317</v>
      </c>
    </row>
    <row r="137" spans="1:9" ht="22.5" x14ac:dyDescent="0.2">
      <c r="A137" s="3" t="s">
        <v>68</v>
      </c>
      <c r="B137" s="9">
        <v>1700199990</v>
      </c>
      <c r="C137" s="31" t="s">
        <v>69</v>
      </c>
      <c r="D137" s="23">
        <v>1632</v>
      </c>
      <c r="E137" s="38"/>
      <c r="F137" s="38">
        <f>D137+E137</f>
        <v>1632</v>
      </c>
      <c r="G137" s="25">
        <v>228.68299999999999</v>
      </c>
      <c r="H137" s="124">
        <f t="shared" si="62"/>
        <v>14.012438725490195</v>
      </c>
      <c r="I137" s="25">
        <f>F137-G137</f>
        <v>1403.317</v>
      </c>
    </row>
    <row r="138" spans="1:9" x14ac:dyDescent="0.2">
      <c r="A138" s="3" t="s">
        <v>77</v>
      </c>
      <c r="B138" s="9">
        <v>1700199990</v>
      </c>
      <c r="C138" s="31" t="s">
        <v>78</v>
      </c>
      <c r="D138" s="23">
        <f>D139</f>
        <v>10.8</v>
      </c>
      <c r="E138" s="23">
        <f t="shared" ref="E138:I138" si="69">E139</f>
        <v>0</v>
      </c>
      <c r="F138" s="23">
        <f t="shared" si="69"/>
        <v>10.8</v>
      </c>
      <c r="G138" s="50">
        <f t="shared" si="69"/>
        <v>0.56499999999999995</v>
      </c>
      <c r="H138" s="124">
        <f t="shared" si="62"/>
        <v>5.231481481481481</v>
      </c>
      <c r="I138" s="50">
        <f t="shared" si="69"/>
        <v>10.235000000000001</v>
      </c>
    </row>
    <row r="139" spans="1:9" x14ac:dyDescent="0.2">
      <c r="A139" s="3" t="s">
        <v>79</v>
      </c>
      <c r="B139" s="9">
        <v>1700199990</v>
      </c>
      <c r="C139" s="31" t="s">
        <v>80</v>
      </c>
      <c r="D139" s="23">
        <v>10.8</v>
      </c>
      <c r="E139" s="38"/>
      <c r="F139" s="38">
        <f>D139+E139</f>
        <v>10.8</v>
      </c>
      <c r="G139" s="25">
        <v>0.56499999999999995</v>
      </c>
      <c r="H139" s="124">
        <f t="shared" si="62"/>
        <v>5.231481481481481</v>
      </c>
      <c r="I139" s="25">
        <f>F139-G139</f>
        <v>10.235000000000001</v>
      </c>
    </row>
    <row r="140" spans="1:9" ht="67.5" x14ac:dyDescent="0.2">
      <c r="A140" s="3" t="s">
        <v>143</v>
      </c>
      <c r="B140" s="9">
        <v>1700300000</v>
      </c>
      <c r="C140" s="31"/>
      <c r="D140" s="23">
        <f>D141</f>
        <v>5.3</v>
      </c>
      <c r="E140" s="23">
        <f t="shared" ref="E140:I142" si="70">E141</f>
        <v>0</v>
      </c>
      <c r="F140" s="23">
        <f t="shared" si="70"/>
        <v>5.3</v>
      </c>
      <c r="G140" s="50">
        <f t="shared" si="70"/>
        <v>5.3</v>
      </c>
      <c r="H140" s="124">
        <f t="shared" si="62"/>
        <v>100</v>
      </c>
      <c r="I140" s="50">
        <f t="shared" si="70"/>
        <v>0</v>
      </c>
    </row>
    <row r="141" spans="1:9" ht="45" x14ac:dyDescent="0.2">
      <c r="A141" s="3" t="s">
        <v>139</v>
      </c>
      <c r="B141" s="9">
        <v>1700389020</v>
      </c>
      <c r="C141" s="31"/>
      <c r="D141" s="23">
        <f>D142</f>
        <v>5.3</v>
      </c>
      <c r="E141" s="23">
        <f t="shared" si="70"/>
        <v>0</v>
      </c>
      <c r="F141" s="23">
        <f t="shared" si="70"/>
        <v>5.3</v>
      </c>
      <c r="G141" s="50">
        <f t="shared" si="70"/>
        <v>5.3</v>
      </c>
      <c r="H141" s="124">
        <f t="shared" si="62"/>
        <v>100</v>
      </c>
      <c r="I141" s="50">
        <f t="shared" si="70"/>
        <v>0</v>
      </c>
    </row>
    <row r="142" spans="1:9" x14ac:dyDescent="0.2">
      <c r="A142" s="3" t="s">
        <v>87</v>
      </c>
      <c r="B142" s="9">
        <v>1700389020</v>
      </c>
      <c r="C142" s="31">
        <v>500</v>
      </c>
      <c r="D142" s="23">
        <f>D143</f>
        <v>5.3</v>
      </c>
      <c r="E142" s="23">
        <f t="shared" si="70"/>
        <v>0</v>
      </c>
      <c r="F142" s="23">
        <f t="shared" si="70"/>
        <v>5.3</v>
      </c>
      <c r="G142" s="50">
        <f t="shared" si="70"/>
        <v>5.3</v>
      </c>
      <c r="H142" s="124">
        <f t="shared" si="62"/>
        <v>100</v>
      </c>
      <c r="I142" s="50">
        <f t="shared" si="70"/>
        <v>0</v>
      </c>
    </row>
    <row r="143" spans="1:9" x14ac:dyDescent="0.2">
      <c r="A143" s="3" t="s">
        <v>65</v>
      </c>
      <c r="B143" s="9">
        <v>1700389020</v>
      </c>
      <c r="C143" s="31">
        <v>540</v>
      </c>
      <c r="D143" s="23">
        <v>5.3</v>
      </c>
      <c r="E143" s="38"/>
      <c r="F143" s="38">
        <f>D143+E143</f>
        <v>5.3</v>
      </c>
      <c r="G143" s="25">
        <v>5.3</v>
      </c>
      <c r="H143" s="124">
        <f t="shared" si="62"/>
        <v>100</v>
      </c>
      <c r="I143" s="25">
        <f>F143-G143</f>
        <v>0</v>
      </c>
    </row>
    <row r="144" spans="1:9" ht="22.5" x14ac:dyDescent="0.2">
      <c r="A144" s="3" t="s">
        <v>151</v>
      </c>
      <c r="B144" s="9">
        <v>1700400000</v>
      </c>
      <c r="C144" s="31"/>
      <c r="D144" s="23">
        <f>D145</f>
        <v>45</v>
      </c>
      <c r="E144" s="23">
        <f t="shared" ref="E144:I146" si="71">E145</f>
        <v>0</v>
      </c>
      <c r="F144" s="23">
        <f t="shared" si="71"/>
        <v>45</v>
      </c>
      <c r="G144" s="50">
        <f t="shared" si="71"/>
        <v>35.055</v>
      </c>
      <c r="H144" s="124">
        <f t="shared" si="62"/>
        <v>77.900000000000006</v>
      </c>
      <c r="I144" s="50">
        <f t="shared" si="71"/>
        <v>9.9450000000000003</v>
      </c>
    </row>
    <row r="145" spans="1:9" ht="22.5" x14ac:dyDescent="0.2">
      <c r="A145" s="3" t="s">
        <v>112</v>
      </c>
      <c r="B145" s="9">
        <v>1700499990</v>
      </c>
      <c r="C145" s="31"/>
      <c r="D145" s="23">
        <f>D146</f>
        <v>45</v>
      </c>
      <c r="E145" s="23">
        <f t="shared" si="71"/>
        <v>0</v>
      </c>
      <c r="F145" s="23">
        <f t="shared" si="71"/>
        <v>45</v>
      </c>
      <c r="G145" s="50">
        <f t="shared" si="71"/>
        <v>35.055</v>
      </c>
      <c r="H145" s="124">
        <f t="shared" si="62"/>
        <v>77.900000000000006</v>
      </c>
      <c r="I145" s="50">
        <f t="shared" si="71"/>
        <v>9.9450000000000003</v>
      </c>
    </row>
    <row r="146" spans="1:9" ht="18.75" customHeight="1" x14ac:dyDescent="0.2">
      <c r="A146" s="3" t="s">
        <v>174</v>
      </c>
      <c r="B146" s="9">
        <v>1700499990</v>
      </c>
      <c r="C146" s="31">
        <v>200</v>
      </c>
      <c r="D146" s="23">
        <f>D147</f>
        <v>45</v>
      </c>
      <c r="E146" s="23">
        <f t="shared" si="71"/>
        <v>0</v>
      </c>
      <c r="F146" s="23">
        <f t="shared" si="71"/>
        <v>45</v>
      </c>
      <c r="G146" s="50">
        <f t="shared" si="71"/>
        <v>35.055</v>
      </c>
      <c r="H146" s="124">
        <f t="shared" si="62"/>
        <v>77.900000000000006</v>
      </c>
      <c r="I146" s="50">
        <f t="shared" si="71"/>
        <v>9.9450000000000003</v>
      </c>
    </row>
    <row r="147" spans="1:9" ht="24.75" customHeight="1" x14ac:dyDescent="0.2">
      <c r="A147" s="3" t="s">
        <v>68</v>
      </c>
      <c r="B147" s="9">
        <v>1700499990</v>
      </c>
      <c r="C147" s="31">
        <v>240</v>
      </c>
      <c r="D147" s="23">
        <v>45</v>
      </c>
      <c r="E147" s="38"/>
      <c r="F147" s="38">
        <f>D147+E147</f>
        <v>45</v>
      </c>
      <c r="G147" s="25">
        <v>35.055</v>
      </c>
      <c r="H147" s="124">
        <f t="shared" si="62"/>
        <v>77.900000000000006</v>
      </c>
      <c r="I147" s="25">
        <f>F147-G147</f>
        <v>9.9450000000000003</v>
      </c>
    </row>
    <row r="148" spans="1:9" ht="22.5" x14ac:dyDescent="0.2">
      <c r="A148" s="8" t="s">
        <v>267</v>
      </c>
      <c r="B148" s="9">
        <v>1800000000</v>
      </c>
      <c r="C148" s="31" t="s">
        <v>66</v>
      </c>
      <c r="D148" s="23" t="e">
        <f>D149</f>
        <v>#REF!</v>
      </c>
      <c r="E148" s="23" t="e">
        <f>E149+E158</f>
        <v>#REF!</v>
      </c>
      <c r="F148" s="23">
        <f>F149</f>
        <v>14340.758560000002</v>
      </c>
      <c r="G148" s="50">
        <f t="shared" ref="G148:I148" si="72">G149</f>
        <v>7158.6859999999988</v>
      </c>
      <c r="H148" s="124">
        <f t="shared" si="62"/>
        <v>49.918461217019455</v>
      </c>
      <c r="I148" s="50">
        <f t="shared" si="72"/>
        <v>7182.0725600000005</v>
      </c>
    </row>
    <row r="149" spans="1:9" ht="22.5" x14ac:dyDescent="0.2">
      <c r="A149" s="8" t="s">
        <v>161</v>
      </c>
      <c r="B149" s="9">
        <v>1810000000</v>
      </c>
      <c r="C149" s="31" t="s">
        <v>66</v>
      </c>
      <c r="D149" s="23" t="e">
        <f>D150+D176</f>
        <v>#REF!</v>
      </c>
      <c r="E149" s="23" t="e">
        <f>E150+E176</f>
        <v>#REF!</v>
      </c>
      <c r="F149" s="23">
        <f>F150+F176</f>
        <v>14340.758560000002</v>
      </c>
      <c r="G149" s="50">
        <f>G150+G176</f>
        <v>7158.6859999999988</v>
      </c>
      <c r="H149" s="124">
        <f t="shared" si="62"/>
        <v>49.918461217019455</v>
      </c>
      <c r="I149" s="50">
        <f>I150+I176</f>
        <v>7182.0725600000005</v>
      </c>
    </row>
    <row r="150" spans="1:9" ht="33.75" x14ac:dyDescent="0.2">
      <c r="A150" s="8" t="s">
        <v>162</v>
      </c>
      <c r="B150" s="9">
        <v>1810100000</v>
      </c>
      <c r="C150" s="31"/>
      <c r="D150" s="23" t="e">
        <f>D151+#REF!+D161+D168+D173+D158</f>
        <v>#REF!</v>
      </c>
      <c r="E150" s="23" t="e">
        <f>E151+#REF!+E161+E168+E173</f>
        <v>#REF!</v>
      </c>
      <c r="F150" s="23">
        <f>F151+F161+F168+F173+F158</f>
        <v>14232.258560000002</v>
      </c>
      <c r="G150" s="23">
        <f t="shared" ref="G150:I150" si="73">G151+G161+G168+G173+G158</f>
        <v>7130.6859999999988</v>
      </c>
      <c r="H150" s="23">
        <f t="shared" si="73"/>
        <v>214.86037203433764</v>
      </c>
      <c r="I150" s="23">
        <f t="shared" si="73"/>
        <v>7101.5725600000005</v>
      </c>
    </row>
    <row r="151" spans="1:9" ht="22.5" x14ac:dyDescent="0.2">
      <c r="A151" s="8" t="s">
        <v>109</v>
      </c>
      <c r="B151" s="9">
        <v>1810100590</v>
      </c>
      <c r="C151" s="31" t="s">
        <v>66</v>
      </c>
      <c r="D151" s="23">
        <f>D152+D154+D156</f>
        <v>2863.6</v>
      </c>
      <c r="E151" s="23">
        <f t="shared" ref="E151:F151" si="74">E152+E154+E156</f>
        <v>81.658559999999994</v>
      </c>
      <c r="F151" s="23">
        <f t="shared" si="74"/>
        <v>2945.2585599999998</v>
      </c>
      <c r="G151" s="50">
        <f t="shared" ref="G151:I151" si="75">G152+G154+G156</f>
        <v>1096.2529999999999</v>
      </c>
      <c r="H151" s="124">
        <f t="shared" si="62"/>
        <v>37.220942666575255</v>
      </c>
      <c r="I151" s="50">
        <f t="shared" si="75"/>
        <v>1849.0055600000001</v>
      </c>
    </row>
    <row r="152" spans="1:9" ht="45" x14ac:dyDescent="0.2">
      <c r="A152" s="3" t="s">
        <v>70</v>
      </c>
      <c r="B152" s="9">
        <v>1810100590</v>
      </c>
      <c r="C152" s="31" t="s">
        <v>71</v>
      </c>
      <c r="D152" s="23">
        <f>D153</f>
        <v>2632.5</v>
      </c>
      <c r="E152" s="23">
        <f t="shared" ref="E152:I152" si="76">E153</f>
        <v>0</v>
      </c>
      <c r="F152" s="23">
        <f t="shared" si="76"/>
        <v>2632.5</v>
      </c>
      <c r="G152" s="50">
        <f t="shared" si="76"/>
        <v>989.52</v>
      </c>
      <c r="H152" s="124">
        <f t="shared" si="62"/>
        <v>37.588603988603985</v>
      </c>
      <c r="I152" s="50">
        <f t="shared" si="76"/>
        <v>1642.98</v>
      </c>
    </row>
    <row r="153" spans="1:9" x14ac:dyDescent="0.2">
      <c r="A153" s="3" t="s">
        <v>72</v>
      </c>
      <c r="B153" s="9">
        <v>1810100590</v>
      </c>
      <c r="C153" s="31" t="s">
        <v>73</v>
      </c>
      <c r="D153" s="23">
        <v>2632.5</v>
      </c>
      <c r="E153" s="38"/>
      <c r="F153" s="38">
        <f>D153+E153</f>
        <v>2632.5</v>
      </c>
      <c r="G153" s="25">
        <v>989.52</v>
      </c>
      <c r="H153" s="124">
        <f t="shared" si="62"/>
        <v>37.588603988603985</v>
      </c>
      <c r="I153" s="25">
        <f>F153-G153</f>
        <v>1642.98</v>
      </c>
    </row>
    <row r="154" spans="1:9" ht="22.5" x14ac:dyDescent="0.2">
      <c r="A154" s="3" t="s">
        <v>174</v>
      </c>
      <c r="B154" s="9">
        <v>1810100590</v>
      </c>
      <c r="C154" s="31" t="s">
        <v>67</v>
      </c>
      <c r="D154" s="23">
        <f>D155</f>
        <v>225.2</v>
      </c>
      <c r="E154" s="23">
        <f t="shared" ref="E154:I154" si="77">E155</f>
        <v>81.5</v>
      </c>
      <c r="F154" s="23">
        <f t="shared" si="77"/>
        <v>306.7</v>
      </c>
      <c r="G154" s="50">
        <f t="shared" si="77"/>
        <v>106.23</v>
      </c>
      <c r="H154" s="124">
        <f t="shared" si="62"/>
        <v>34.636452559504406</v>
      </c>
      <c r="I154" s="50">
        <f t="shared" si="77"/>
        <v>200.46999999999997</v>
      </c>
    </row>
    <row r="155" spans="1:9" ht="22.5" x14ac:dyDescent="0.2">
      <c r="A155" s="3" t="s">
        <v>68</v>
      </c>
      <c r="B155" s="9">
        <v>1810100590</v>
      </c>
      <c r="C155" s="31" t="s">
        <v>69</v>
      </c>
      <c r="D155" s="23">
        <v>225.2</v>
      </c>
      <c r="E155" s="38">
        <v>81.5</v>
      </c>
      <c r="F155" s="38">
        <f>D155+E155</f>
        <v>306.7</v>
      </c>
      <c r="G155" s="25">
        <v>106.23</v>
      </c>
      <c r="H155" s="124">
        <f t="shared" si="62"/>
        <v>34.636452559504406</v>
      </c>
      <c r="I155" s="25">
        <f>F155-G155</f>
        <v>200.46999999999997</v>
      </c>
    </row>
    <row r="156" spans="1:9" x14ac:dyDescent="0.2">
      <c r="A156" s="3" t="s">
        <v>77</v>
      </c>
      <c r="B156" s="9">
        <v>1810100590</v>
      </c>
      <c r="C156" s="31" t="s">
        <v>78</v>
      </c>
      <c r="D156" s="23">
        <f>D157</f>
        <v>5.9</v>
      </c>
      <c r="E156" s="23">
        <f t="shared" ref="E156:I156" si="78">E157</f>
        <v>0.15856000000000001</v>
      </c>
      <c r="F156" s="23">
        <f t="shared" si="78"/>
        <v>6.0585599999999999</v>
      </c>
      <c r="G156" s="50">
        <f t="shared" si="78"/>
        <v>0.503</v>
      </c>
      <c r="H156" s="124">
        <f t="shared" si="62"/>
        <v>8.3023028574446744</v>
      </c>
      <c r="I156" s="50">
        <f t="shared" si="78"/>
        <v>5.5555599999999998</v>
      </c>
    </row>
    <row r="157" spans="1:9" x14ac:dyDescent="0.2">
      <c r="A157" s="3" t="s">
        <v>79</v>
      </c>
      <c r="B157" s="9">
        <v>1810100590</v>
      </c>
      <c r="C157" s="31" t="s">
        <v>80</v>
      </c>
      <c r="D157" s="23">
        <v>5.9</v>
      </c>
      <c r="E157" s="38">
        <f>158.56/1000</f>
        <v>0.15856000000000001</v>
      </c>
      <c r="F157" s="38">
        <f>D157+E157</f>
        <v>6.0585599999999999</v>
      </c>
      <c r="G157" s="25">
        <v>0.503</v>
      </c>
      <c r="H157" s="124">
        <f t="shared" si="62"/>
        <v>8.3023028574446744</v>
      </c>
      <c r="I157" s="25">
        <f>F157-G157</f>
        <v>5.5555599999999998</v>
      </c>
    </row>
    <row r="158" spans="1:9" ht="27" customHeight="1" x14ac:dyDescent="0.2">
      <c r="A158" s="8" t="s">
        <v>216</v>
      </c>
      <c r="B158" s="9">
        <v>1810102080</v>
      </c>
      <c r="C158" s="31" t="s">
        <v>66</v>
      </c>
      <c r="D158" s="23">
        <f>D159</f>
        <v>1635.7</v>
      </c>
      <c r="E158" s="23">
        <f t="shared" ref="E158:I159" si="79">E159</f>
        <v>0</v>
      </c>
      <c r="F158" s="23">
        <f t="shared" si="79"/>
        <v>1635.7</v>
      </c>
      <c r="G158" s="50">
        <f t="shared" si="79"/>
        <v>835.3</v>
      </c>
      <c r="H158" s="124">
        <f t="shared" si="62"/>
        <v>51.066821544292964</v>
      </c>
      <c r="I158" s="50">
        <f t="shared" si="79"/>
        <v>800.40000000000009</v>
      </c>
    </row>
    <row r="159" spans="1:9" ht="45" x14ac:dyDescent="0.2">
      <c r="A159" s="3" t="s">
        <v>70</v>
      </c>
      <c r="B159" s="9">
        <v>1810102080</v>
      </c>
      <c r="C159" s="31" t="s">
        <v>71</v>
      </c>
      <c r="D159" s="23">
        <f>D160</f>
        <v>1635.7</v>
      </c>
      <c r="E159" s="23">
        <f t="shared" si="79"/>
        <v>0</v>
      </c>
      <c r="F159" s="23">
        <f t="shared" si="79"/>
        <v>1635.7</v>
      </c>
      <c r="G159" s="50">
        <f t="shared" si="79"/>
        <v>835.3</v>
      </c>
      <c r="H159" s="124">
        <f t="shared" si="62"/>
        <v>51.066821544292964</v>
      </c>
      <c r="I159" s="50">
        <f t="shared" si="79"/>
        <v>800.40000000000009</v>
      </c>
    </row>
    <row r="160" spans="1:9" ht="22.5" x14ac:dyDescent="0.2">
      <c r="A160" s="3" t="s">
        <v>75</v>
      </c>
      <c r="B160" s="9">
        <v>1810102080</v>
      </c>
      <c r="C160" s="31" t="s">
        <v>76</v>
      </c>
      <c r="D160" s="23">
        <v>1635.7</v>
      </c>
      <c r="E160" s="38"/>
      <c r="F160" s="38">
        <f>D160+E160</f>
        <v>1635.7</v>
      </c>
      <c r="G160" s="25">
        <v>835.3</v>
      </c>
      <c r="H160" s="124">
        <f t="shared" si="62"/>
        <v>51.066821544292964</v>
      </c>
      <c r="I160" s="25">
        <f>F160-G160</f>
        <v>800.40000000000009</v>
      </c>
    </row>
    <row r="161" spans="1:9" x14ac:dyDescent="0.2">
      <c r="A161" s="8" t="s">
        <v>56</v>
      </c>
      <c r="B161" s="9">
        <v>1810102040</v>
      </c>
      <c r="C161" s="31" t="s">
        <v>66</v>
      </c>
      <c r="D161" s="23">
        <f>D162+D164+D166</f>
        <v>9232.6</v>
      </c>
      <c r="E161" s="23">
        <f t="shared" ref="E161:F161" si="80">E162+E164+E166</f>
        <v>1</v>
      </c>
      <c r="F161" s="23">
        <f t="shared" si="80"/>
        <v>9233.6</v>
      </c>
      <c r="G161" s="50">
        <f t="shared" ref="G161:I161" si="81">G162+G164+G166</f>
        <v>5143.6309999999994</v>
      </c>
      <c r="H161" s="124">
        <f t="shared" si="62"/>
        <v>55.705586120256442</v>
      </c>
      <c r="I161" s="50">
        <f t="shared" si="81"/>
        <v>4089.9690000000005</v>
      </c>
    </row>
    <row r="162" spans="1:9" ht="45" x14ac:dyDescent="0.2">
      <c r="A162" s="3" t="s">
        <v>70</v>
      </c>
      <c r="B162" s="9">
        <v>1810102040</v>
      </c>
      <c r="C162" s="31" t="s">
        <v>71</v>
      </c>
      <c r="D162" s="23">
        <f>D163</f>
        <v>8988.5</v>
      </c>
      <c r="E162" s="23">
        <f t="shared" ref="E162:I162" si="82">E163</f>
        <v>0</v>
      </c>
      <c r="F162" s="23">
        <f t="shared" si="82"/>
        <v>8988.5</v>
      </c>
      <c r="G162" s="50">
        <f t="shared" si="82"/>
        <v>5127.3999999999996</v>
      </c>
      <c r="H162" s="124">
        <f t="shared" si="62"/>
        <v>57.044000667519597</v>
      </c>
      <c r="I162" s="50">
        <f t="shared" si="82"/>
        <v>3861.1000000000004</v>
      </c>
    </row>
    <row r="163" spans="1:9" ht="22.5" x14ac:dyDescent="0.2">
      <c r="A163" s="3" t="s">
        <v>75</v>
      </c>
      <c r="B163" s="9">
        <v>1810102040</v>
      </c>
      <c r="C163" s="31" t="s">
        <v>76</v>
      </c>
      <c r="D163" s="23">
        <v>8988.5</v>
      </c>
      <c r="E163" s="38"/>
      <c r="F163" s="38">
        <f>D163+E163</f>
        <v>8988.5</v>
      </c>
      <c r="G163" s="25">
        <v>5127.3999999999996</v>
      </c>
      <c r="H163" s="124">
        <f t="shared" si="62"/>
        <v>57.044000667519597</v>
      </c>
      <c r="I163" s="25">
        <f>F163-G163</f>
        <v>3861.1000000000004</v>
      </c>
    </row>
    <row r="164" spans="1:9" ht="22.5" x14ac:dyDescent="0.2">
      <c r="A164" s="3" t="s">
        <v>174</v>
      </c>
      <c r="B164" s="9">
        <v>1810102040</v>
      </c>
      <c r="C164" s="31" t="s">
        <v>67</v>
      </c>
      <c r="D164" s="23">
        <f>D165</f>
        <v>237.1</v>
      </c>
      <c r="E164" s="23">
        <f t="shared" ref="E164:I164" si="83">E165</f>
        <v>0</v>
      </c>
      <c r="F164" s="23">
        <f t="shared" si="83"/>
        <v>237.1</v>
      </c>
      <c r="G164" s="50">
        <f t="shared" si="83"/>
        <v>13.744999999999999</v>
      </c>
      <c r="H164" s="124">
        <f t="shared" si="62"/>
        <v>5.7971320118093628</v>
      </c>
      <c r="I164" s="50">
        <f t="shared" si="83"/>
        <v>223.35499999999999</v>
      </c>
    </row>
    <row r="165" spans="1:9" ht="22.5" x14ac:dyDescent="0.2">
      <c r="A165" s="3" t="s">
        <v>68</v>
      </c>
      <c r="B165" s="9">
        <v>1810102040</v>
      </c>
      <c r="C165" s="31" t="s">
        <v>69</v>
      </c>
      <c r="D165" s="23">
        <v>237.1</v>
      </c>
      <c r="E165" s="38"/>
      <c r="F165" s="38">
        <f>D165+E165</f>
        <v>237.1</v>
      </c>
      <c r="G165" s="25">
        <v>13.744999999999999</v>
      </c>
      <c r="H165" s="124">
        <f t="shared" si="62"/>
        <v>5.7971320118093628</v>
      </c>
      <c r="I165" s="25">
        <f>F165-G165</f>
        <v>223.35499999999999</v>
      </c>
    </row>
    <row r="166" spans="1:9" x14ac:dyDescent="0.2">
      <c r="A166" s="3" t="s">
        <v>77</v>
      </c>
      <c r="B166" s="9">
        <v>1810102040</v>
      </c>
      <c r="C166" s="31" t="s">
        <v>78</v>
      </c>
      <c r="D166" s="23">
        <f>D167</f>
        <v>7</v>
      </c>
      <c r="E166" s="23">
        <f t="shared" ref="E166:I166" si="84">E167</f>
        <v>1</v>
      </c>
      <c r="F166" s="23">
        <f t="shared" si="84"/>
        <v>8</v>
      </c>
      <c r="G166" s="50">
        <f t="shared" si="84"/>
        <v>2.4860000000000002</v>
      </c>
      <c r="H166" s="124">
        <f t="shared" si="62"/>
        <v>31.075000000000003</v>
      </c>
      <c r="I166" s="50">
        <f t="shared" si="84"/>
        <v>5.5139999999999993</v>
      </c>
    </row>
    <row r="167" spans="1:9" x14ac:dyDescent="0.2">
      <c r="A167" s="3" t="s">
        <v>79</v>
      </c>
      <c r="B167" s="9">
        <v>1810102040</v>
      </c>
      <c r="C167" s="31" t="s">
        <v>80</v>
      </c>
      <c r="D167" s="23">
        <v>7</v>
      </c>
      <c r="E167" s="38">
        <v>1</v>
      </c>
      <c r="F167" s="38">
        <f>D167+E167</f>
        <v>8</v>
      </c>
      <c r="G167" s="25">
        <v>2.4860000000000002</v>
      </c>
      <c r="H167" s="124">
        <f t="shared" si="62"/>
        <v>31.075000000000003</v>
      </c>
      <c r="I167" s="25">
        <f>F167-G167</f>
        <v>5.5139999999999993</v>
      </c>
    </row>
    <row r="168" spans="1:9" x14ac:dyDescent="0.2">
      <c r="A168" s="5" t="s">
        <v>110</v>
      </c>
      <c r="B168" s="9">
        <v>1810102400</v>
      </c>
      <c r="C168" s="31"/>
      <c r="D168" s="23">
        <f>D169+D171</f>
        <v>402.2</v>
      </c>
      <c r="E168" s="23">
        <f t="shared" ref="E168:F168" si="85">E169+E171</f>
        <v>0</v>
      </c>
      <c r="F168" s="23">
        <f t="shared" si="85"/>
        <v>402.2</v>
      </c>
      <c r="G168" s="50">
        <f t="shared" ref="G168:I168" si="86">G169+G171</f>
        <v>46.302</v>
      </c>
      <c r="H168" s="124">
        <f t="shared" si="62"/>
        <v>11.512182993535555</v>
      </c>
      <c r="I168" s="50">
        <f t="shared" si="86"/>
        <v>355.89799999999997</v>
      </c>
    </row>
    <row r="169" spans="1:9" ht="45" x14ac:dyDescent="0.2">
      <c r="A169" s="3" t="s">
        <v>70</v>
      </c>
      <c r="B169" s="9">
        <v>1810102400</v>
      </c>
      <c r="C169" s="31">
        <v>100</v>
      </c>
      <c r="D169" s="23">
        <f>D170</f>
        <v>360</v>
      </c>
      <c r="E169" s="23">
        <f t="shared" ref="E169:I169" si="87">E170</f>
        <v>0</v>
      </c>
      <c r="F169" s="23">
        <f t="shared" si="87"/>
        <v>360</v>
      </c>
      <c r="G169" s="50">
        <f t="shared" si="87"/>
        <v>46.302</v>
      </c>
      <c r="H169" s="124">
        <f t="shared" si="62"/>
        <v>12.861666666666666</v>
      </c>
      <c r="I169" s="50">
        <f t="shared" si="87"/>
        <v>313.69799999999998</v>
      </c>
    </row>
    <row r="170" spans="1:9" ht="22.5" x14ac:dyDescent="0.2">
      <c r="A170" s="3" t="s">
        <v>75</v>
      </c>
      <c r="B170" s="9">
        <v>1810102400</v>
      </c>
      <c r="C170" s="31">
        <v>120</v>
      </c>
      <c r="D170" s="23">
        <v>360</v>
      </c>
      <c r="E170" s="38"/>
      <c r="F170" s="38">
        <f>D170+E170</f>
        <v>360</v>
      </c>
      <c r="G170" s="25">
        <v>46.302</v>
      </c>
      <c r="H170" s="124">
        <f t="shared" si="62"/>
        <v>12.861666666666666</v>
      </c>
      <c r="I170" s="25">
        <f>F170-G170</f>
        <v>313.69799999999998</v>
      </c>
    </row>
    <row r="171" spans="1:9" ht="22.5" x14ac:dyDescent="0.2">
      <c r="A171" s="3" t="s">
        <v>174</v>
      </c>
      <c r="B171" s="9">
        <v>1810102400</v>
      </c>
      <c r="C171" s="31">
        <v>200</v>
      </c>
      <c r="D171" s="23">
        <f>D172</f>
        <v>42.2</v>
      </c>
      <c r="E171" s="23">
        <f t="shared" ref="E171:I171" si="88">E172</f>
        <v>0</v>
      </c>
      <c r="F171" s="23">
        <f t="shared" si="88"/>
        <v>42.2</v>
      </c>
      <c r="G171" s="50">
        <f t="shared" si="88"/>
        <v>0</v>
      </c>
      <c r="H171" s="124">
        <f t="shared" si="62"/>
        <v>0</v>
      </c>
      <c r="I171" s="50">
        <f t="shared" si="88"/>
        <v>42.2</v>
      </c>
    </row>
    <row r="172" spans="1:9" ht="22.5" x14ac:dyDescent="0.2">
      <c r="A172" s="3" t="s">
        <v>68</v>
      </c>
      <c r="B172" s="9">
        <v>1810102400</v>
      </c>
      <c r="C172" s="31">
        <v>240</v>
      </c>
      <c r="D172" s="23">
        <v>42.2</v>
      </c>
      <c r="E172" s="38"/>
      <c r="F172" s="38">
        <f>D172+E172</f>
        <v>42.2</v>
      </c>
      <c r="G172" s="25">
        <v>0</v>
      </c>
      <c r="H172" s="124">
        <f t="shared" si="62"/>
        <v>0</v>
      </c>
      <c r="I172" s="25">
        <f>F172-G172</f>
        <v>42.2</v>
      </c>
    </row>
    <row r="173" spans="1:9" ht="45" x14ac:dyDescent="0.2">
      <c r="A173" s="3" t="s">
        <v>139</v>
      </c>
      <c r="B173" s="9">
        <v>1810189020</v>
      </c>
      <c r="C173" s="31"/>
      <c r="D173" s="23">
        <f>D174</f>
        <v>15.5</v>
      </c>
      <c r="E173" s="23">
        <f t="shared" ref="E173:I174" si="89">E174</f>
        <v>0</v>
      </c>
      <c r="F173" s="23">
        <f t="shared" si="89"/>
        <v>15.5</v>
      </c>
      <c r="G173" s="50">
        <f t="shared" si="89"/>
        <v>9.1999999999999993</v>
      </c>
      <c r="H173" s="124">
        <f t="shared" ref="H173:H205" si="90">G173/F173*100</f>
        <v>59.354838709677416</v>
      </c>
      <c r="I173" s="50">
        <f t="shared" si="89"/>
        <v>6.3000000000000007</v>
      </c>
    </row>
    <row r="174" spans="1:9" x14ac:dyDescent="0.2">
      <c r="A174" s="3" t="s">
        <v>87</v>
      </c>
      <c r="B174" s="9">
        <v>1810189020</v>
      </c>
      <c r="C174" s="31">
        <v>500</v>
      </c>
      <c r="D174" s="23">
        <f>D175</f>
        <v>15.5</v>
      </c>
      <c r="E174" s="23">
        <f t="shared" si="89"/>
        <v>0</v>
      </c>
      <c r="F174" s="23">
        <f t="shared" si="89"/>
        <v>15.5</v>
      </c>
      <c r="G174" s="50">
        <f t="shared" si="89"/>
        <v>9.1999999999999993</v>
      </c>
      <c r="H174" s="124">
        <f t="shared" si="90"/>
        <v>59.354838709677416</v>
      </c>
      <c r="I174" s="50">
        <f t="shared" si="89"/>
        <v>6.3000000000000007</v>
      </c>
    </row>
    <row r="175" spans="1:9" x14ac:dyDescent="0.2">
      <c r="A175" s="3" t="s">
        <v>65</v>
      </c>
      <c r="B175" s="9">
        <v>1810189020</v>
      </c>
      <c r="C175" s="31">
        <v>540</v>
      </c>
      <c r="D175" s="23">
        <v>15.5</v>
      </c>
      <c r="E175" s="38"/>
      <c r="F175" s="38">
        <f>D175+E175</f>
        <v>15.5</v>
      </c>
      <c r="G175" s="25">
        <v>9.1999999999999993</v>
      </c>
      <c r="H175" s="124">
        <f t="shared" si="90"/>
        <v>59.354838709677416</v>
      </c>
      <c r="I175" s="25">
        <f>F175-G175</f>
        <v>6.3000000000000007</v>
      </c>
    </row>
    <row r="176" spans="1:9" ht="22.5" x14ac:dyDescent="0.2">
      <c r="A176" s="3" t="s">
        <v>149</v>
      </c>
      <c r="B176" s="9">
        <v>1810300000</v>
      </c>
      <c r="C176" s="31"/>
      <c r="D176" s="23">
        <f>D177</f>
        <v>108.5</v>
      </c>
      <c r="E176" s="23">
        <f t="shared" ref="E176:I176" si="91">E177</f>
        <v>0</v>
      </c>
      <c r="F176" s="23">
        <f t="shared" si="91"/>
        <v>108.5</v>
      </c>
      <c r="G176" s="50">
        <f t="shared" si="91"/>
        <v>28</v>
      </c>
      <c r="H176" s="124">
        <f t="shared" si="90"/>
        <v>25.806451612903224</v>
      </c>
      <c r="I176" s="50">
        <f t="shared" si="91"/>
        <v>80.5</v>
      </c>
    </row>
    <row r="177" spans="1:9" x14ac:dyDescent="0.2">
      <c r="A177" s="3" t="s">
        <v>110</v>
      </c>
      <c r="B177" s="9">
        <v>1810302400</v>
      </c>
      <c r="C177" s="31"/>
      <c r="D177" s="23">
        <f>D178+D180</f>
        <v>108.5</v>
      </c>
      <c r="E177" s="23">
        <f t="shared" ref="E177:F177" si="92">E178+E180</f>
        <v>0</v>
      </c>
      <c r="F177" s="23">
        <f t="shared" si="92"/>
        <v>108.5</v>
      </c>
      <c r="G177" s="50">
        <f t="shared" ref="G177:I177" si="93">G178+G180</f>
        <v>28</v>
      </c>
      <c r="H177" s="124">
        <f t="shared" si="90"/>
        <v>25.806451612903224</v>
      </c>
      <c r="I177" s="50">
        <f t="shared" si="93"/>
        <v>80.5</v>
      </c>
    </row>
    <row r="178" spans="1:9" ht="45" x14ac:dyDescent="0.2">
      <c r="A178" s="3" t="s">
        <v>70</v>
      </c>
      <c r="B178" s="9">
        <v>1810302400</v>
      </c>
      <c r="C178" s="31" t="s">
        <v>71</v>
      </c>
      <c r="D178" s="23">
        <f>D179</f>
        <v>70.5</v>
      </c>
      <c r="E178" s="23">
        <f t="shared" ref="E178:I178" si="94">E179</f>
        <v>0</v>
      </c>
      <c r="F178" s="23">
        <f t="shared" si="94"/>
        <v>70.5</v>
      </c>
      <c r="G178" s="50">
        <f t="shared" si="94"/>
        <v>23</v>
      </c>
      <c r="H178" s="124">
        <f t="shared" si="90"/>
        <v>32.62411347517731</v>
      </c>
      <c r="I178" s="50">
        <f t="shared" si="94"/>
        <v>47.5</v>
      </c>
    </row>
    <row r="179" spans="1:9" ht="22.5" x14ac:dyDescent="0.2">
      <c r="A179" s="3" t="s">
        <v>75</v>
      </c>
      <c r="B179" s="9">
        <v>1810302400</v>
      </c>
      <c r="C179" s="31" t="s">
        <v>76</v>
      </c>
      <c r="D179" s="23">
        <v>70.5</v>
      </c>
      <c r="E179" s="38"/>
      <c r="F179" s="38">
        <f>D179+E179</f>
        <v>70.5</v>
      </c>
      <c r="G179" s="25">
        <v>23</v>
      </c>
      <c r="H179" s="124">
        <f t="shared" si="90"/>
        <v>32.62411347517731</v>
      </c>
      <c r="I179" s="25">
        <f>F179-G179</f>
        <v>47.5</v>
      </c>
    </row>
    <row r="180" spans="1:9" ht="22.5" x14ac:dyDescent="0.2">
      <c r="A180" s="3" t="s">
        <v>174</v>
      </c>
      <c r="B180" s="9">
        <v>1810302400</v>
      </c>
      <c r="C180" s="31" t="s">
        <v>67</v>
      </c>
      <c r="D180" s="23">
        <f>D181</f>
        <v>38</v>
      </c>
      <c r="E180" s="23">
        <f t="shared" ref="E180:I180" si="95">E181</f>
        <v>0</v>
      </c>
      <c r="F180" s="23">
        <f t="shared" si="95"/>
        <v>38</v>
      </c>
      <c r="G180" s="50">
        <f t="shared" si="95"/>
        <v>5</v>
      </c>
      <c r="H180" s="124">
        <f t="shared" si="90"/>
        <v>13.157894736842104</v>
      </c>
      <c r="I180" s="50">
        <f t="shared" si="95"/>
        <v>33</v>
      </c>
    </row>
    <row r="181" spans="1:9" ht="22.5" x14ac:dyDescent="0.2">
      <c r="A181" s="3" t="s">
        <v>68</v>
      </c>
      <c r="B181" s="9">
        <v>1810302400</v>
      </c>
      <c r="C181" s="31" t="s">
        <v>69</v>
      </c>
      <c r="D181" s="23">
        <v>38</v>
      </c>
      <c r="E181" s="38"/>
      <c r="F181" s="38">
        <f>D181+E181</f>
        <v>38</v>
      </c>
      <c r="G181" s="25">
        <v>5</v>
      </c>
      <c r="H181" s="124">
        <f t="shared" si="90"/>
        <v>13.157894736842104</v>
      </c>
      <c r="I181" s="25">
        <f>F181-G181</f>
        <v>33</v>
      </c>
    </row>
    <row r="182" spans="1:9" ht="22.5" x14ac:dyDescent="0.2">
      <c r="A182" s="8" t="s">
        <v>261</v>
      </c>
      <c r="B182" s="9">
        <v>2400000000</v>
      </c>
      <c r="C182" s="31" t="s">
        <v>66</v>
      </c>
      <c r="D182" s="23" t="e">
        <f>D183+D187+#REF!+D191</f>
        <v>#REF!</v>
      </c>
      <c r="E182" s="23" t="e">
        <f>E183+E187+#REF!+E191</f>
        <v>#REF!</v>
      </c>
      <c r="F182" s="23">
        <f>F183+F187+F191</f>
        <v>954</v>
      </c>
      <c r="G182" s="23">
        <f t="shared" ref="G182:I182" si="96">G183+G187+G191</f>
        <v>216.202</v>
      </c>
      <c r="H182" s="23">
        <f t="shared" si="96"/>
        <v>29.595545027778975</v>
      </c>
      <c r="I182" s="23">
        <f t="shared" si="96"/>
        <v>737.798</v>
      </c>
    </row>
    <row r="183" spans="1:9" ht="23.25" customHeight="1" x14ac:dyDescent="0.2">
      <c r="A183" s="8" t="s">
        <v>125</v>
      </c>
      <c r="B183" s="9">
        <v>2400100000</v>
      </c>
      <c r="C183" s="31" t="s">
        <v>66</v>
      </c>
      <c r="D183" s="23">
        <f>D184</f>
        <v>155</v>
      </c>
      <c r="E183" s="23">
        <f t="shared" ref="E183:I185" si="97">E184</f>
        <v>0</v>
      </c>
      <c r="F183" s="23">
        <f t="shared" si="97"/>
        <v>155</v>
      </c>
      <c r="G183" s="50">
        <f t="shared" si="97"/>
        <v>1.427</v>
      </c>
      <c r="H183" s="124">
        <f t="shared" si="90"/>
        <v>0.92064516129032259</v>
      </c>
      <c r="I183" s="50">
        <f t="shared" si="97"/>
        <v>153.57300000000001</v>
      </c>
    </row>
    <row r="184" spans="1:9" ht="27.75" customHeight="1" x14ac:dyDescent="0.2">
      <c r="A184" s="8" t="s">
        <v>112</v>
      </c>
      <c r="B184" s="9">
        <v>2400199990</v>
      </c>
      <c r="C184" s="31"/>
      <c r="D184" s="23">
        <f>D185</f>
        <v>155</v>
      </c>
      <c r="E184" s="23">
        <f t="shared" si="97"/>
        <v>0</v>
      </c>
      <c r="F184" s="23">
        <f t="shared" si="97"/>
        <v>155</v>
      </c>
      <c r="G184" s="50">
        <f t="shared" si="97"/>
        <v>1.427</v>
      </c>
      <c r="H184" s="124">
        <f t="shared" si="90"/>
        <v>0.92064516129032259</v>
      </c>
      <c r="I184" s="50">
        <f t="shared" si="97"/>
        <v>153.57300000000001</v>
      </c>
    </row>
    <row r="185" spans="1:9" ht="22.5" x14ac:dyDescent="0.2">
      <c r="A185" s="3" t="s">
        <v>174</v>
      </c>
      <c r="B185" s="9">
        <v>2400199990</v>
      </c>
      <c r="C185" s="31" t="s">
        <v>67</v>
      </c>
      <c r="D185" s="23">
        <f>D186</f>
        <v>155</v>
      </c>
      <c r="E185" s="23">
        <f t="shared" si="97"/>
        <v>0</v>
      </c>
      <c r="F185" s="23">
        <f t="shared" si="97"/>
        <v>155</v>
      </c>
      <c r="G185" s="50">
        <f t="shared" si="97"/>
        <v>1.427</v>
      </c>
      <c r="H185" s="124">
        <f t="shared" si="90"/>
        <v>0.92064516129032259</v>
      </c>
      <c r="I185" s="50">
        <f t="shared" si="97"/>
        <v>153.57300000000001</v>
      </c>
    </row>
    <row r="186" spans="1:9" ht="22.5" x14ac:dyDescent="0.2">
      <c r="A186" s="3" t="s">
        <v>68</v>
      </c>
      <c r="B186" s="9">
        <v>2400199990</v>
      </c>
      <c r="C186" s="31" t="s">
        <v>69</v>
      </c>
      <c r="D186" s="23">
        <v>155</v>
      </c>
      <c r="E186" s="38"/>
      <c r="F186" s="38">
        <f>D186+E186</f>
        <v>155</v>
      </c>
      <c r="G186" s="25">
        <v>1.427</v>
      </c>
      <c r="H186" s="124">
        <f t="shared" si="90"/>
        <v>0.92064516129032259</v>
      </c>
      <c r="I186" s="25">
        <f>F186-G186</f>
        <v>153.57300000000001</v>
      </c>
    </row>
    <row r="187" spans="1:9" ht="35.25" customHeight="1" x14ac:dyDescent="0.2">
      <c r="A187" s="8" t="s">
        <v>126</v>
      </c>
      <c r="B187" s="9">
        <v>2400200000</v>
      </c>
      <c r="C187" s="31" t="s">
        <v>66</v>
      </c>
      <c r="D187" s="23">
        <f>D188</f>
        <v>50</v>
      </c>
      <c r="E187" s="23">
        <f t="shared" ref="E187:I189" si="98">E188</f>
        <v>0</v>
      </c>
      <c r="F187" s="23">
        <f t="shared" si="98"/>
        <v>50</v>
      </c>
      <c r="G187" s="50">
        <f t="shared" si="98"/>
        <v>0</v>
      </c>
      <c r="H187" s="124">
        <f t="shared" si="90"/>
        <v>0</v>
      </c>
      <c r="I187" s="50">
        <f t="shared" si="98"/>
        <v>50</v>
      </c>
    </row>
    <row r="188" spans="1:9" ht="25.5" customHeight="1" x14ac:dyDescent="0.2">
      <c r="A188" s="8" t="s">
        <v>112</v>
      </c>
      <c r="B188" s="9">
        <v>2400299990</v>
      </c>
      <c r="C188" s="31"/>
      <c r="D188" s="23">
        <f>D189</f>
        <v>50</v>
      </c>
      <c r="E188" s="23">
        <f t="shared" si="98"/>
        <v>0</v>
      </c>
      <c r="F188" s="23">
        <f t="shared" si="98"/>
        <v>50</v>
      </c>
      <c r="G188" s="50">
        <f t="shared" si="98"/>
        <v>0</v>
      </c>
      <c r="H188" s="124">
        <f t="shared" si="90"/>
        <v>0</v>
      </c>
      <c r="I188" s="50">
        <f t="shared" si="98"/>
        <v>50</v>
      </c>
    </row>
    <row r="189" spans="1:9" ht="22.5" x14ac:dyDescent="0.2">
      <c r="A189" s="3" t="s">
        <v>174</v>
      </c>
      <c r="B189" s="9">
        <v>2400299990</v>
      </c>
      <c r="C189" s="31">
        <v>200</v>
      </c>
      <c r="D189" s="23">
        <f>D190</f>
        <v>50</v>
      </c>
      <c r="E189" s="23">
        <f t="shared" si="98"/>
        <v>0</v>
      </c>
      <c r="F189" s="23">
        <f t="shared" si="98"/>
        <v>50</v>
      </c>
      <c r="G189" s="50">
        <f t="shared" si="98"/>
        <v>0</v>
      </c>
      <c r="H189" s="124">
        <f t="shared" si="90"/>
        <v>0</v>
      </c>
      <c r="I189" s="50">
        <f t="shared" si="98"/>
        <v>50</v>
      </c>
    </row>
    <row r="190" spans="1:9" ht="22.5" x14ac:dyDescent="0.2">
      <c r="A190" s="3" t="s">
        <v>68</v>
      </c>
      <c r="B190" s="9">
        <v>2400299990</v>
      </c>
      <c r="C190" s="31">
        <v>240</v>
      </c>
      <c r="D190" s="23">
        <v>50</v>
      </c>
      <c r="E190" s="38"/>
      <c r="F190" s="38">
        <f>D190+E190</f>
        <v>50</v>
      </c>
      <c r="G190" s="25">
        <v>0</v>
      </c>
      <c r="H190" s="124">
        <f t="shared" si="90"/>
        <v>0</v>
      </c>
      <c r="I190" s="25">
        <f>F190-G190</f>
        <v>50</v>
      </c>
    </row>
    <row r="191" spans="1:9" ht="22.5" x14ac:dyDescent="0.2">
      <c r="A191" s="3" t="s">
        <v>219</v>
      </c>
      <c r="B191" s="9">
        <v>2400400000</v>
      </c>
      <c r="C191" s="31"/>
      <c r="D191" s="23">
        <f>D192</f>
        <v>749</v>
      </c>
      <c r="E191" s="23">
        <f t="shared" ref="E191:I193" si="99">E192</f>
        <v>0</v>
      </c>
      <c r="F191" s="23">
        <f t="shared" si="99"/>
        <v>749</v>
      </c>
      <c r="G191" s="50">
        <f t="shared" si="99"/>
        <v>214.77500000000001</v>
      </c>
      <c r="H191" s="124">
        <f t="shared" si="90"/>
        <v>28.674899866488651</v>
      </c>
      <c r="I191" s="50">
        <f t="shared" si="99"/>
        <v>534.22500000000002</v>
      </c>
    </row>
    <row r="192" spans="1:9" ht="22.5" x14ac:dyDescent="0.2">
      <c r="A192" s="3" t="s">
        <v>112</v>
      </c>
      <c r="B192" s="9">
        <v>2400499990</v>
      </c>
      <c r="C192" s="31"/>
      <c r="D192" s="23">
        <f>D193</f>
        <v>749</v>
      </c>
      <c r="E192" s="23">
        <f t="shared" si="99"/>
        <v>0</v>
      </c>
      <c r="F192" s="23">
        <f t="shared" si="99"/>
        <v>749</v>
      </c>
      <c r="G192" s="50">
        <f t="shared" si="99"/>
        <v>214.77500000000001</v>
      </c>
      <c r="H192" s="124">
        <f t="shared" si="90"/>
        <v>28.674899866488651</v>
      </c>
      <c r="I192" s="50">
        <f t="shared" si="99"/>
        <v>534.22500000000002</v>
      </c>
    </row>
    <row r="193" spans="1:9" ht="22.5" x14ac:dyDescent="0.2">
      <c r="A193" s="3" t="s">
        <v>174</v>
      </c>
      <c r="B193" s="9">
        <v>2400499990</v>
      </c>
      <c r="C193" s="31" t="s">
        <v>67</v>
      </c>
      <c r="D193" s="23">
        <f>D194</f>
        <v>749</v>
      </c>
      <c r="E193" s="23">
        <f t="shared" si="99"/>
        <v>0</v>
      </c>
      <c r="F193" s="23">
        <f t="shared" si="99"/>
        <v>749</v>
      </c>
      <c r="G193" s="50">
        <f t="shared" si="99"/>
        <v>214.77500000000001</v>
      </c>
      <c r="H193" s="124">
        <f t="shared" si="90"/>
        <v>28.674899866488651</v>
      </c>
      <c r="I193" s="50">
        <f t="shared" si="99"/>
        <v>534.22500000000002</v>
      </c>
    </row>
    <row r="194" spans="1:9" ht="22.5" x14ac:dyDescent="0.2">
      <c r="A194" s="3" t="s">
        <v>68</v>
      </c>
      <c r="B194" s="9">
        <v>2400499990</v>
      </c>
      <c r="C194" s="31" t="s">
        <v>69</v>
      </c>
      <c r="D194" s="23">
        <v>749</v>
      </c>
      <c r="E194" s="38"/>
      <c r="F194" s="38">
        <f>D194+E194</f>
        <v>749</v>
      </c>
      <c r="G194" s="25">
        <v>214.77500000000001</v>
      </c>
      <c r="H194" s="124">
        <f t="shared" si="90"/>
        <v>28.674899866488651</v>
      </c>
      <c r="I194" s="25">
        <f>F194-G194</f>
        <v>534.22500000000002</v>
      </c>
    </row>
    <row r="195" spans="1:9" ht="22.5" x14ac:dyDescent="0.2">
      <c r="A195" s="8" t="s">
        <v>254</v>
      </c>
      <c r="B195" s="9">
        <v>2500000000</v>
      </c>
      <c r="C195" s="31" t="s">
        <v>66</v>
      </c>
      <c r="D195" s="23">
        <f>D196</f>
        <v>3.2</v>
      </c>
      <c r="E195" s="23">
        <f t="shared" ref="E195:I198" si="100">E196</f>
        <v>0</v>
      </c>
      <c r="F195" s="23">
        <f t="shared" si="100"/>
        <v>3.2</v>
      </c>
      <c r="G195" s="50">
        <f t="shared" si="100"/>
        <v>0</v>
      </c>
      <c r="H195" s="124">
        <f t="shared" si="90"/>
        <v>0</v>
      </c>
      <c r="I195" s="50">
        <f t="shared" si="100"/>
        <v>3.2</v>
      </c>
    </row>
    <row r="196" spans="1:9" ht="42" customHeight="1" x14ac:dyDescent="0.2">
      <c r="A196" s="8" t="s">
        <v>142</v>
      </c>
      <c r="B196" s="9">
        <v>2500100000</v>
      </c>
      <c r="C196" s="31" t="s">
        <v>66</v>
      </c>
      <c r="D196" s="23">
        <f>D197</f>
        <v>3.2</v>
      </c>
      <c r="E196" s="23">
        <f t="shared" si="100"/>
        <v>0</v>
      </c>
      <c r="F196" s="23">
        <f t="shared" si="100"/>
        <v>3.2</v>
      </c>
      <c r="G196" s="50">
        <f t="shared" si="100"/>
        <v>0</v>
      </c>
      <c r="H196" s="124">
        <f t="shared" si="90"/>
        <v>0</v>
      </c>
      <c r="I196" s="50">
        <f t="shared" si="100"/>
        <v>3.2</v>
      </c>
    </row>
    <row r="197" spans="1:9" ht="30" customHeight="1" x14ac:dyDescent="0.2">
      <c r="A197" s="8" t="s">
        <v>112</v>
      </c>
      <c r="B197" s="9">
        <v>2500199990</v>
      </c>
      <c r="C197" s="31"/>
      <c r="D197" s="23">
        <f>D198</f>
        <v>3.2</v>
      </c>
      <c r="E197" s="23">
        <f t="shared" si="100"/>
        <v>0</v>
      </c>
      <c r="F197" s="23">
        <f t="shared" si="100"/>
        <v>3.2</v>
      </c>
      <c r="G197" s="50">
        <f t="shared" si="100"/>
        <v>0</v>
      </c>
      <c r="H197" s="124">
        <f t="shared" si="90"/>
        <v>0</v>
      </c>
      <c r="I197" s="50">
        <f t="shared" si="100"/>
        <v>3.2</v>
      </c>
    </row>
    <row r="198" spans="1:9" ht="37.5" customHeight="1" x14ac:dyDescent="0.2">
      <c r="A198" s="3" t="s">
        <v>174</v>
      </c>
      <c r="B198" s="9">
        <v>2500199990</v>
      </c>
      <c r="C198" s="31" t="s">
        <v>67</v>
      </c>
      <c r="D198" s="23">
        <f>D199</f>
        <v>3.2</v>
      </c>
      <c r="E198" s="23">
        <f t="shared" si="100"/>
        <v>0</v>
      </c>
      <c r="F198" s="23">
        <f t="shared" si="100"/>
        <v>3.2</v>
      </c>
      <c r="G198" s="50">
        <f t="shared" si="100"/>
        <v>0</v>
      </c>
      <c r="H198" s="124">
        <f t="shared" si="90"/>
        <v>0</v>
      </c>
      <c r="I198" s="50">
        <f t="shared" si="100"/>
        <v>3.2</v>
      </c>
    </row>
    <row r="199" spans="1:9" ht="45.75" customHeight="1" x14ac:dyDescent="0.2">
      <c r="A199" s="3" t="s">
        <v>68</v>
      </c>
      <c r="B199" s="9">
        <v>2500199990</v>
      </c>
      <c r="C199" s="31" t="s">
        <v>69</v>
      </c>
      <c r="D199" s="23">
        <v>3.2</v>
      </c>
      <c r="E199" s="38"/>
      <c r="F199" s="38">
        <f>D199+E199</f>
        <v>3.2</v>
      </c>
      <c r="G199" s="25">
        <v>0</v>
      </c>
      <c r="H199" s="124">
        <f t="shared" si="90"/>
        <v>0</v>
      </c>
      <c r="I199" s="25">
        <f>F199-G199</f>
        <v>3.2</v>
      </c>
    </row>
    <row r="200" spans="1:9" ht="30" customHeight="1" x14ac:dyDescent="0.2">
      <c r="A200" s="8" t="s">
        <v>88</v>
      </c>
      <c r="B200" s="9">
        <v>5000000000</v>
      </c>
      <c r="C200" s="31" t="s">
        <v>66</v>
      </c>
      <c r="D200" s="23" t="e">
        <f>D201+#REF!</f>
        <v>#REF!</v>
      </c>
      <c r="E200" s="23" t="e">
        <f>E201+#REF!</f>
        <v>#REF!</v>
      </c>
      <c r="F200" s="23">
        <f>F201</f>
        <v>164</v>
      </c>
      <c r="G200" s="23">
        <f t="shared" ref="G200:I200" si="101">G201</f>
        <v>23.695</v>
      </c>
      <c r="H200" s="23">
        <f t="shared" si="101"/>
        <v>14.448170731707316</v>
      </c>
      <c r="I200" s="23">
        <f t="shared" si="101"/>
        <v>140.30500000000001</v>
      </c>
    </row>
    <row r="201" spans="1:9" ht="30" customHeight="1" x14ac:dyDescent="0.2">
      <c r="A201" s="8" t="s">
        <v>113</v>
      </c>
      <c r="B201" s="9">
        <v>5000100000</v>
      </c>
      <c r="C201" s="31"/>
      <c r="D201" s="23">
        <f t="shared" ref="D201:I203" si="102">D202</f>
        <v>164</v>
      </c>
      <c r="E201" s="23">
        <f t="shared" si="102"/>
        <v>0</v>
      </c>
      <c r="F201" s="23">
        <f t="shared" si="102"/>
        <v>164</v>
      </c>
      <c r="G201" s="50">
        <f t="shared" si="102"/>
        <v>23.695</v>
      </c>
      <c r="H201" s="124">
        <f t="shared" si="90"/>
        <v>14.448170731707316</v>
      </c>
      <c r="I201" s="50">
        <f t="shared" si="102"/>
        <v>140.30500000000001</v>
      </c>
    </row>
    <row r="202" spans="1:9" ht="30" customHeight="1" x14ac:dyDescent="0.2">
      <c r="A202" s="8" t="s">
        <v>114</v>
      </c>
      <c r="B202" s="9">
        <v>5000151180</v>
      </c>
      <c r="C202" s="31" t="s">
        <v>66</v>
      </c>
      <c r="D202" s="23">
        <f t="shared" si="102"/>
        <v>164</v>
      </c>
      <c r="E202" s="23">
        <f t="shared" si="102"/>
        <v>0</v>
      </c>
      <c r="F202" s="23">
        <f t="shared" si="102"/>
        <v>164</v>
      </c>
      <c r="G202" s="50">
        <f t="shared" si="102"/>
        <v>23.695</v>
      </c>
      <c r="H202" s="124">
        <f t="shared" si="90"/>
        <v>14.448170731707316</v>
      </c>
      <c r="I202" s="50">
        <f t="shared" si="102"/>
        <v>140.30500000000001</v>
      </c>
    </row>
    <row r="203" spans="1:9" ht="51" customHeight="1" x14ac:dyDescent="0.2">
      <c r="A203" s="3" t="s">
        <v>70</v>
      </c>
      <c r="B203" s="9">
        <v>5000151180</v>
      </c>
      <c r="C203" s="31" t="s">
        <v>71</v>
      </c>
      <c r="D203" s="23">
        <f t="shared" si="102"/>
        <v>164</v>
      </c>
      <c r="E203" s="23">
        <f t="shared" si="102"/>
        <v>0</v>
      </c>
      <c r="F203" s="23">
        <f t="shared" si="102"/>
        <v>164</v>
      </c>
      <c r="G203" s="50">
        <f t="shared" si="102"/>
        <v>23.695</v>
      </c>
      <c r="H203" s="124">
        <f t="shared" si="90"/>
        <v>14.448170731707316</v>
      </c>
      <c r="I203" s="50">
        <f t="shared" si="102"/>
        <v>140.30500000000001</v>
      </c>
    </row>
    <row r="204" spans="1:9" ht="22.5" x14ac:dyDescent="0.2">
      <c r="A204" s="3" t="s">
        <v>75</v>
      </c>
      <c r="B204" s="9">
        <v>5000151180</v>
      </c>
      <c r="C204" s="31" t="s">
        <v>76</v>
      </c>
      <c r="D204" s="23">
        <v>164</v>
      </c>
      <c r="E204" s="38"/>
      <c r="F204" s="38">
        <f>D204+E204</f>
        <v>164</v>
      </c>
      <c r="G204" s="25">
        <v>23.695</v>
      </c>
      <c r="H204" s="124">
        <f t="shared" si="90"/>
        <v>14.448170731707316</v>
      </c>
      <c r="I204" s="25">
        <f>F204-G204</f>
        <v>140.30500000000001</v>
      </c>
    </row>
    <row r="205" spans="1:9" x14ac:dyDescent="0.2">
      <c r="A205" s="58" t="s">
        <v>158</v>
      </c>
      <c r="B205" s="44"/>
      <c r="C205" s="59" t="s">
        <v>235</v>
      </c>
      <c r="D205" s="25" t="e">
        <f>D7+D21+D42+D52+D82+D107+D121+D127+D133+D148+D182+D195+D200</f>
        <v>#REF!</v>
      </c>
      <c r="E205" s="25" t="e">
        <f>E7+E21+E42+E52+E82+E107+E121+E127+E133+E148+E182+E195+E200</f>
        <v>#REF!</v>
      </c>
      <c r="F205" s="25">
        <f>F7+F21+F42+F52+F82+F107+F121+F127+F133+F148+F182+F195+F200</f>
        <v>29028.500000000004</v>
      </c>
      <c r="G205" s="25">
        <f t="shared" ref="G205:I205" si="103">G7+G21+G42+G52+G82+G107+G121+G127+G133+G148+G182+G195+G200</f>
        <v>10866.376999999999</v>
      </c>
      <c r="H205" s="124">
        <f t="shared" si="90"/>
        <v>37.433477444580312</v>
      </c>
      <c r="I205" s="25">
        <f t="shared" si="103"/>
        <v>18162.123</v>
      </c>
    </row>
    <row r="206" spans="1:9" ht="27" customHeight="1" x14ac:dyDescent="0.2">
      <c r="A206" s="57"/>
      <c r="B206" s="57"/>
      <c r="D206" s="60"/>
    </row>
    <row r="207" spans="1:9" x14ac:dyDescent="0.2">
      <c r="A207" s="57"/>
      <c r="B207" s="57"/>
      <c r="D207" s="60"/>
    </row>
    <row r="208" spans="1:9" x14ac:dyDescent="0.2">
      <c r="A208" s="57"/>
      <c r="B208" s="57"/>
    </row>
    <row r="209" spans="1:2" x14ac:dyDescent="0.2">
      <c r="A209" s="57"/>
      <c r="B209" s="57"/>
    </row>
    <row r="210" spans="1:2" ht="26.25" customHeight="1" x14ac:dyDescent="0.2">
      <c r="A210" s="57"/>
      <c r="B210" s="57"/>
    </row>
    <row r="211" spans="1:2" ht="26.25" customHeight="1" x14ac:dyDescent="0.2">
      <c r="A211" s="57"/>
      <c r="B211" s="57"/>
    </row>
    <row r="212" spans="1:2" ht="43.5" customHeight="1" x14ac:dyDescent="0.2">
      <c r="A212" s="57"/>
      <c r="B212" s="57"/>
    </row>
    <row r="213" spans="1:2" x14ac:dyDescent="0.2">
      <c r="A213" s="57"/>
      <c r="B213" s="57"/>
    </row>
    <row r="214" spans="1:2" x14ac:dyDescent="0.2">
      <c r="A214" s="57"/>
      <c r="B214" s="57"/>
    </row>
    <row r="215" spans="1:2" x14ac:dyDescent="0.2">
      <c r="A215" s="57"/>
      <c r="B215" s="57"/>
    </row>
    <row r="216" spans="1:2" ht="30" customHeight="1" x14ac:dyDescent="0.2">
      <c r="A216" s="57"/>
      <c r="B216" s="57"/>
    </row>
    <row r="217" spans="1:2" ht="15" customHeight="1" x14ac:dyDescent="0.2">
      <c r="A217" s="57"/>
      <c r="B217" s="57"/>
    </row>
    <row r="218" spans="1:2" ht="31.5" customHeight="1" x14ac:dyDescent="0.2">
      <c r="A218" s="57"/>
      <c r="B218" s="57"/>
    </row>
    <row r="219" spans="1:2" ht="32.25" customHeight="1" x14ac:dyDescent="0.2">
      <c r="A219" s="57"/>
      <c r="B219" s="57"/>
    </row>
    <row r="220" spans="1:2" x14ac:dyDescent="0.2">
      <c r="A220" s="57"/>
      <c r="B220" s="57"/>
    </row>
  </sheetData>
  <autoFilter ref="A6:F205"/>
  <mergeCells count="5">
    <mergeCell ref="C2:D2"/>
    <mergeCell ref="E2:F2"/>
    <mergeCell ref="E1:F1"/>
    <mergeCell ref="G1:I1"/>
    <mergeCell ref="A3:I4"/>
  </mergeCells>
  <pageMargins left="0" right="0" top="0" bottom="0" header="0" footer="0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0"/>
  <sheetViews>
    <sheetView zoomScaleNormal="100" workbookViewId="0">
      <selection activeCell="G1" sqref="G1:I1"/>
    </sheetView>
  </sheetViews>
  <sheetFormatPr defaultRowHeight="11.25" x14ac:dyDescent="0.2"/>
  <cols>
    <col min="1" max="1" width="47.7109375" style="69" customWidth="1"/>
    <col min="2" max="2" width="7" style="72" customWidth="1"/>
    <col min="3" max="3" width="9.5703125" style="72" customWidth="1"/>
    <col min="4" max="4" width="17" style="72" hidden="1" customWidth="1"/>
    <col min="5" max="5" width="0" style="69" hidden="1" customWidth="1"/>
    <col min="6" max="7" width="9.140625" style="69"/>
    <col min="8" max="8" width="10.28515625" style="69" customWidth="1"/>
    <col min="9" max="9" width="9.140625" style="102"/>
    <col min="10" max="16384" width="9.140625" style="69"/>
  </cols>
  <sheetData>
    <row r="1" spans="1:9" ht="45.75" customHeight="1" x14ac:dyDescent="0.2">
      <c r="D1" s="135"/>
      <c r="E1" s="135"/>
      <c r="F1" s="135"/>
      <c r="G1" s="135"/>
      <c r="H1" s="135"/>
      <c r="I1" s="135"/>
    </row>
    <row r="3" spans="1:9" ht="24.75" customHeight="1" x14ac:dyDescent="0.2">
      <c r="A3" s="141" t="s">
        <v>298</v>
      </c>
      <c r="B3" s="141"/>
      <c r="C3" s="141"/>
      <c r="D3" s="141"/>
      <c r="E3" s="141"/>
      <c r="F3" s="141"/>
      <c r="G3" s="141"/>
      <c r="H3" s="141"/>
      <c r="I3" s="141"/>
    </row>
    <row r="5" spans="1:9" x14ac:dyDescent="0.2">
      <c r="E5" s="72"/>
      <c r="F5" s="72"/>
      <c r="G5" s="110"/>
      <c r="H5" s="110"/>
      <c r="I5" s="110" t="s">
        <v>52</v>
      </c>
    </row>
    <row r="6" spans="1:9" ht="77.25" customHeight="1" x14ac:dyDescent="0.2">
      <c r="A6" s="90" t="s">
        <v>28</v>
      </c>
      <c r="B6" s="90" t="s">
        <v>29</v>
      </c>
      <c r="C6" s="90" t="s">
        <v>30</v>
      </c>
      <c r="D6" s="53" t="s">
        <v>234</v>
      </c>
      <c r="E6" s="53" t="s">
        <v>223</v>
      </c>
      <c r="F6" s="104" t="s">
        <v>224</v>
      </c>
      <c r="G6" s="113" t="s">
        <v>292</v>
      </c>
      <c r="H6" s="53" t="s">
        <v>271</v>
      </c>
      <c r="I6" s="53" t="s">
        <v>272</v>
      </c>
    </row>
    <row r="7" spans="1:9" x14ac:dyDescent="0.2">
      <c r="A7" s="91" t="s">
        <v>34</v>
      </c>
      <c r="B7" s="92">
        <v>1</v>
      </c>
      <c r="C7" s="92">
        <v>0</v>
      </c>
      <c r="D7" s="43">
        <f>D8+D9+D11+D12+D10</f>
        <v>16028.400000000001</v>
      </c>
      <c r="E7" s="43">
        <f t="shared" ref="E7" si="0">E8+E9+E11+E12+E10</f>
        <v>82.7</v>
      </c>
      <c r="F7" s="41">
        <f>F8+F9+F11+F12+F10</f>
        <v>16111.1</v>
      </c>
      <c r="G7" s="41">
        <f t="shared" ref="G7:I7" si="1">G8+G9+G11+G12+G10</f>
        <v>7441.0110000000004</v>
      </c>
      <c r="H7" s="125">
        <f>G7/F7*100</f>
        <v>46.185617369391288</v>
      </c>
      <c r="I7" s="41">
        <f t="shared" si="1"/>
        <v>8670.0889999999999</v>
      </c>
    </row>
    <row r="8" spans="1:9" ht="25.5" customHeight="1" x14ac:dyDescent="0.2">
      <c r="A8" s="91" t="s">
        <v>35</v>
      </c>
      <c r="B8" s="92">
        <v>1</v>
      </c>
      <c r="C8" s="92">
        <v>2</v>
      </c>
      <c r="D8" s="43">
        <v>1635.7</v>
      </c>
      <c r="E8" s="28"/>
      <c r="F8" s="105">
        <f>D8+E8</f>
        <v>1635.7</v>
      </c>
      <c r="G8" s="23">
        <v>835.3</v>
      </c>
      <c r="H8" s="125">
        <f t="shared" ref="H8:H30" si="2">G8/F8*100</f>
        <v>51.066821544292964</v>
      </c>
      <c r="I8" s="107">
        <f>F8-G8</f>
        <v>800.40000000000009</v>
      </c>
    </row>
    <row r="9" spans="1:9" ht="35.25" customHeight="1" x14ac:dyDescent="0.2">
      <c r="A9" s="91" t="s">
        <v>36</v>
      </c>
      <c r="B9" s="92">
        <v>1</v>
      </c>
      <c r="C9" s="92">
        <v>4</v>
      </c>
      <c r="D9" s="43">
        <v>9708.5</v>
      </c>
      <c r="E9" s="30">
        <v>1</v>
      </c>
      <c r="F9" s="105">
        <f t="shared" ref="F9:F12" si="3">D9+E9</f>
        <v>9709.5</v>
      </c>
      <c r="G9" s="23">
        <v>5219</v>
      </c>
      <c r="H9" s="125">
        <f t="shared" si="2"/>
        <v>53.751480508780055</v>
      </c>
      <c r="I9" s="107">
        <f t="shared" ref="I9:I12" si="4">F9-G9</f>
        <v>4490.5</v>
      </c>
    </row>
    <row r="10" spans="1:9" ht="35.25" customHeight="1" x14ac:dyDescent="0.2">
      <c r="A10" s="93" t="s">
        <v>140</v>
      </c>
      <c r="B10" s="92">
        <v>1</v>
      </c>
      <c r="C10" s="92">
        <v>6</v>
      </c>
      <c r="D10" s="43">
        <v>8.1</v>
      </c>
      <c r="E10" s="28"/>
      <c r="F10" s="105">
        <f t="shared" si="3"/>
        <v>8.1</v>
      </c>
      <c r="G10" s="23">
        <v>8.1</v>
      </c>
      <c r="H10" s="125">
        <f t="shared" si="2"/>
        <v>100</v>
      </c>
      <c r="I10" s="107">
        <f t="shared" si="4"/>
        <v>0</v>
      </c>
    </row>
    <row r="11" spans="1:9" x14ac:dyDescent="0.2">
      <c r="A11" s="91" t="s">
        <v>37</v>
      </c>
      <c r="B11" s="92">
        <v>1</v>
      </c>
      <c r="C11" s="92">
        <v>11</v>
      </c>
      <c r="D11" s="43">
        <v>50</v>
      </c>
      <c r="E11" s="28"/>
      <c r="F11" s="105">
        <f t="shared" si="3"/>
        <v>50</v>
      </c>
      <c r="G11" s="23">
        <v>0</v>
      </c>
      <c r="H11" s="125">
        <f t="shared" si="2"/>
        <v>0</v>
      </c>
      <c r="I11" s="107">
        <f t="shared" si="4"/>
        <v>50</v>
      </c>
    </row>
    <row r="12" spans="1:9" x14ac:dyDescent="0.2">
      <c r="A12" s="1" t="s">
        <v>38</v>
      </c>
      <c r="B12" s="19">
        <v>1</v>
      </c>
      <c r="C12" s="19">
        <v>13</v>
      </c>
      <c r="D12" s="41">
        <v>4626.1000000000004</v>
      </c>
      <c r="E12" s="42">
        <v>81.7</v>
      </c>
      <c r="F12" s="105">
        <f t="shared" si="3"/>
        <v>4707.8</v>
      </c>
      <c r="G12" s="23">
        <v>1378.6109999999999</v>
      </c>
      <c r="H12" s="125">
        <f t="shared" si="2"/>
        <v>29.283550703088491</v>
      </c>
      <c r="I12" s="107">
        <f t="shared" si="4"/>
        <v>3329.1890000000003</v>
      </c>
    </row>
    <row r="13" spans="1:9" x14ac:dyDescent="0.2">
      <c r="A13" s="1" t="s">
        <v>39</v>
      </c>
      <c r="B13" s="19">
        <v>2</v>
      </c>
      <c r="C13" s="19">
        <v>0</v>
      </c>
      <c r="D13" s="41">
        <f>D14</f>
        <v>164</v>
      </c>
      <c r="E13" s="41">
        <f t="shared" ref="E13:I13" si="5">E14</f>
        <v>0</v>
      </c>
      <c r="F13" s="41">
        <f t="shared" si="5"/>
        <v>164</v>
      </c>
      <c r="G13" s="41">
        <f t="shared" si="5"/>
        <v>23.7</v>
      </c>
      <c r="H13" s="125">
        <f t="shared" si="2"/>
        <v>14.45121951219512</v>
      </c>
      <c r="I13" s="41">
        <f t="shared" si="5"/>
        <v>140.30000000000001</v>
      </c>
    </row>
    <row r="14" spans="1:9" x14ac:dyDescent="0.2">
      <c r="A14" s="1" t="s">
        <v>40</v>
      </c>
      <c r="B14" s="19">
        <v>2</v>
      </c>
      <c r="C14" s="19">
        <v>3</v>
      </c>
      <c r="D14" s="41">
        <v>164</v>
      </c>
      <c r="E14" s="42"/>
      <c r="F14" s="105">
        <f>D14+E14</f>
        <v>164</v>
      </c>
      <c r="G14" s="23">
        <v>23.7</v>
      </c>
      <c r="H14" s="125">
        <f t="shared" si="2"/>
        <v>14.45121951219512</v>
      </c>
      <c r="I14" s="107">
        <f>F14-G14</f>
        <v>140.30000000000001</v>
      </c>
    </row>
    <row r="15" spans="1:9" ht="22.5" x14ac:dyDescent="0.2">
      <c r="A15" s="1" t="s">
        <v>41</v>
      </c>
      <c r="B15" s="19">
        <v>3</v>
      </c>
      <c r="C15" s="19">
        <v>0</v>
      </c>
      <c r="D15" s="41">
        <f>D16+D17+D18</f>
        <v>83.3</v>
      </c>
      <c r="E15" s="41">
        <f t="shared" ref="E15:I15" si="6">E16+E17+E18</f>
        <v>0</v>
      </c>
      <c r="F15" s="41">
        <f t="shared" si="6"/>
        <v>83.3</v>
      </c>
      <c r="G15" s="41">
        <f t="shared" si="6"/>
        <v>10</v>
      </c>
      <c r="H15" s="125">
        <f t="shared" si="2"/>
        <v>12.004801920768307</v>
      </c>
      <c r="I15" s="41">
        <f t="shared" si="6"/>
        <v>73.3</v>
      </c>
    </row>
    <row r="16" spans="1:9" x14ac:dyDescent="0.2">
      <c r="A16" s="1" t="s">
        <v>42</v>
      </c>
      <c r="B16" s="19">
        <v>3</v>
      </c>
      <c r="C16" s="19">
        <v>4</v>
      </c>
      <c r="D16" s="41">
        <v>40</v>
      </c>
      <c r="E16" s="42"/>
      <c r="F16" s="106">
        <f>D16+E16</f>
        <v>40</v>
      </c>
      <c r="G16" s="23">
        <v>0</v>
      </c>
      <c r="H16" s="125">
        <f t="shared" si="2"/>
        <v>0</v>
      </c>
      <c r="I16" s="107">
        <f>F16-G16</f>
        <v>40</v>
      </c>
    </row>
    <row r="17" spans="1:9" ht="24" customHeight="1" x14ac:dyDescent="0.2">
      <c r="A17" s="1" t="s">
        <v>50</v>
      </c>
      <c r="B17" s="19">
        <v>3</v>
      </c>
      <c r="C17" s="19">
        <v>9</v>
      </c>
      <c r="D17" s="41">
        <v>10</v>
      </c>
      <c r="E17" s="42"/>
      <c r="F17" s="106">
        <f t="shared" ref="F17:F18" si="7">D17+E17</f>
        <v>10</v>
      </c>
      <c r="G17" s="23">
        <v>10</v>
      </c>
      <c r="H17" s="125">
        <f t="shared" si="2"/>
        <v>100</v>
      </c>
      <c r="I17" s="107">
        <f t="shared" ref="I17:I18" si="8">F17-G17</f>
        <v>0</v>
      </c>
    </row>
    <row r="18" spans="1:9" ht="24" customHeight="1" x14ac:dyDescent="0.2">
      <c r="A18" s="2" t="s">
        <v>118</v>
      </c>
      <c r="B18" s="19">
        <v>3</v>
      </c>
      <c r="C18" s="19">
        <v>14</v>
      </c>
      <c r="D18" s="41">
        <v>33.299999999999997</v>
      </c>
      <c r="E18" s="42"/>
      <c r="F18" s="106">
        <f t="shared" si="7"/>
        <v>33.299999999999997</v>
      </c>
      <c r="G18" s="23">
        <v>0</v>
      </c>
      <c r="H18" s="125">
        <f t="shared" si="2"/>
        <v>0</v>
      </c>
      <c r="I18" s="107">
        <f t="shared" si="8"/>
        <v>33.299999999999997</v>
      </c>
    </row>
    <row r="19" spans="1:9" x14ac:dyDescent="0.2">
      <c r="A19" s="1" t="s">
        <v>43</v>
      </c>
      <c r="B19" s="19">
        <v>4</v>
      </c>
      <c r="C19" s="19">
        <v>0</v>
      </c>
      <c r="D19" s="41">
        <f>D21+D20</f>
        <v>459.6</v>
      </c>
      <c r="E19" s="41">
        <f t="shared" ref="E19:I19" si="9">E21+E20</f>
        <v>125</v>
      </c>
      <c r="F19" s="41">
        <f t="shared" si="9"/>
        <v>584.6</v>
      </c>
      <c r="G19" s="41">
        <f t="shared" si="9"/>
        <v>317.42099999999999</v>
      </c>
      <c r="H19" s="125">
        <f t="shared" si="2"/>
        <v>54.297126240164204</v>
      </c>
      <c r="I19" s="41">
        <f t="shared" si="9"/>
        <v>267.17900000000003</v>
      </c>
    </row>
    <row r="20" spans="1:9" x14ac:dyDescent="0.2">
      <c r="A20" s="1" t="s">
        <v>268</v>
      </c>
      <c r="B20" s="19">
        <v>4</v>
      </c>
      <c r="C20" s="19">
        <v>1</v>
      </c>
      <c r="D20" s="41">
        <v>0</v>
      </c>
      <c r="E20" s="41">
        <v>125</v>
      </c>
      <c r="F20" s="106">
        <f>D20+E20</f>
        <v>125</v>
      </c>
      <c r="G20" s="34">
        <v>0</v>
      </c>
      <c r="H20" s="125">
        <f t="shared" si="2"/>
        <v>0</v>
      </c>
      <c r="I20" s="107">
        <f>F20-G20</f>
        <v>125</v>
      </c>
    </row>
    <row r="21" spans="1:9" x14ac:dyDescent="0.2">
      <c r="A21" s="1" t="s">
        <v>44</v>
      </c>
      <c r="B21" s="19">
        <v>4</v>
      </c>
      <c r="C21" s="19">
        <v>10</v>
      </c>
      <c r="D21" s="41">
        <v>459.6</v>
      </c>
      <c r="E21" s="42"/>
      <c r="F21" s="106">
        <f>D21+E21</f>
        <v>459.6</v>
      </c>
      <c r="G21" s="23">
        <v>317.42099999999999</v>
      </c>
      <c r="H21" s="125">
        <f t="shared" si="2"/>
        <v>69.064621409921671</v>
      </c>
      <c r="I21" s="107">
        <f>F21-G21</f>
        <v>142.17900000000003</v>
      </c>
    </row>
    <row r="22" spans="1:9" x14ac:dyDescent="0.2">
      <c r="A22" s="1" t="s">
        <v>45</v>
      </c>
      <c r="B22" s="19">
        <v>5</v>
      </c>
      <c r="C22" s="19">
        <v>0</v>
      </c>
      <c r="D22" s="41">
        <f>D23+D24+D25</f>
        <v>5962</v>
      </c>
      <c r="E22" s="41">
        <f t="shared" ref="E22:I22" si="10">E23+E24+E25</f>
        <v>-1348.4</v>
      </c>
      <c r="F22" s="41">
        <f t="shared" si="10"/>
        <v>4613.6000000000004</v>
      </c>
      <c r="G22" s="23">
        <v>843.14499999999998</v>
      </c>
      <c r="H22" s="125">
        <f t="shared" si="2"/>
        <v>18.275208080457777</v>
      </c>
      <c r="I22" s="43">
        <f t="shared" si="10"/>
        <v>3770.4549999999999</v>
      </c>
    </row>
    <row r="23" spans="1:9" x14ac:dyDescent="0.2">
      <c r="A23" s="1" t="s">
        <v>63</v>
      </c>
      <c r="B23" s="19">
        <v>5</v>
      </c>
      <c r="C23" s="19">
        <v>1</v>
      </c>
      <c r="D23" s="41">
        <v>944</v>
      </c>
      <c r="E23" s="42">
        <v>-83.5</v>
      </c>
      <c r="F23" s="106">
        <f>D23+E23</f>
        <v>860.5</v>
      </c>
      <c r="G23" s="23">
        <v>626.94299999999998</v>
      </c>
      <c r="H23" s="125">
        <f t="shared" si="2"/>
        <v>72.857989540964553</v>
      </c>
      <c r="I23" s="107">
        <f>F23-G23</f>
        <v>233.55700000000002</v>
      </c>
    </row>
    <row r="24" spans="1:9" x14ac:dyDescent="0.2">
      <c r="A24" s="1" t="s">
        <v>51</v>
      </c>
      <c r="B24" s="19">
        <v>5</v>
      </c>
      <c r="C24" s="19">
        <v>2</v>
      </c>
      <c r="D24" s="41">
        <v>3739</v>
      </c>
      <c r="E24" s="42">
        <v>-1139.9000000000001</v>
      </c>
      <c r="F24" s="106">
        <f t="shared" ref="F24:F25" si="11">D24+E24</f>
        <v>2599.1</v>
      </c>
      <c r="G24" s="23">
        <v>0</v>
      </c>
      <c r="H24" s="125">
        <f t="shared" si="2"/>
        <v>0</v>
      </c>
      <c r="I24" s="107">
        <f t="shared" ref="I24:I25" si="12">F24-G24</f>
        <v>2599.1</v>
      </c>
    </row>
    <row r="25" spans="1:9" x14ac:dyDescent="0.2">
      <c r="A25" s="1" t="s">
        <v>46</v>
      </c>
      <c r="B25" s="19">
        <v>5</v>
      </c>
      <c r="C25" s="19">
        <v>3</v>
      </c>
      <c r="D25" s="41">
        <v>1279</v>
      </c>
      <c r="E25" s="42">
        <v>-125</v>
      </c>
      <c r="F25" s="106">
        <f t="shared" si="11"/>
        <v>1154</v>
      </c>
      <c r="G25" s="23">
        <v>216.202</v>
      </c>
      <c r="H25" s="125">
        <f t="shared" si="2"/>
        <v>18.735008665511266</v>
      </c>
      <c r="I25" s="107">
        <f t="shared" si="12"/>
        <v>937.798</v>
      </c>
    </row>
    <row r="26" spans="1:9" x14ac:dyDescent="0.2">
      <c r="A26" s="1" t="s">
        <v>54</v>
      </c>
      <c r="B26" s="19">
        <v>8</v>
      </c>
      <c r="C26" s="19">
        <v>0</v>
      </c>
      <c r="D26" s="41">
        <f>D27</f>
        <v>2075.9</v>
      </c>
      <c r="E26" s="41">
        <f t="shared" ref="E26:I26" si="13">E27</f>
        <v>-62.4</v>
      </c>
      <c r="F26" s="41">
        <f t="shared" si="13"/>
        <v>2013.5</v>
      </c>
      <c r="G26" s="23">
        <v>700.91599999999994</v>
      </c>
      <c r="H26" s="125">
        <f t="shared" si="2"/>
        <v>34.810826918301466</v>
      </c>
      <c r="I26" s="43">
        <f t="shared" si="13"/>
        <v>1312.5840000000001</v>
      </c>
    </row>
    <row r="27" spans="1:9" x14ac:dyDescent="0.2">
      <c r="A27" s="1" t="s">
        <v>47</v>
      </c>
      <c r="B27" s="19">
        <v>8</v>
      </c>
      <c r="C27" s="19">
        <v>1</v>
      </c>
      <c r="D27" s="41">
        <v>2075.9</v>
      </c>
      <c r="E27" s="42">
        <v>-62.4</v>
      </c>
      <c r="F27" s="106">
        <f>D27+E27</f>
        <v>2013.5</v>
      </c>
      <c r="G27" s="23">
        <v>700.91599999999994</v>
      </c>
      <c r="H27" s="125">
        <f t="shared" si="2"/>
        <v>34.810826918301466</v>
      </c>
      <c r="I27" s="107">
        <f>F27-G27</f>
        <v>1312.5840000000001</v>
      </c>
    </row>
    <row r="28" spans="1:9" x14ac:dyDescent="0.2">
      <c r="A28" s="1" t="s">
        <v>55</v>
      </c>
      <c r="B28" s="19">
        <v>11</v>
      </c>
      <c r="C28" s="19">
        <v>0</v>
      </c>
      <c r="D28" s="41">
        <f>D29</f>
        <v>5457.6</v>
      </c>
      <c r="E28" s="41">
        <f t="shared" ref="E28:I28" si="14">E29</f>
        <v>0.8</v>
      </c>
      <c r="F28" s="41">
        <f t="shared" si="14"/>
        <v>5458.4000000000005</v>
      </c>
      <c r="G28" s="23">
        <v>1530.1579999999999</v>
      </c>
      <c r="H28" s="125">
        <f t="shared" si="2"/>
        <v>28.033086618789383</v>
      </c>
      <c r="I28" s="43">
        <f t="shared" si="14"/>
        <v>3928.2420000000006</v>
      </c>
    </row>
    <row r="29" spans="1:9" ht="12" thickBot="1" x14ac:dyDescent="0.25">
      <c r="A29" s="1" t="s">
        <v>48</v>
      </c>
      <c r="B29" s="19">
        <v>11</v>
      </c>
      <c r="C29" s="19">
        <v>1</v>
      </c>
      <c r="D29" s="41">
        <v>5457.6</v>
      </c>
      <c r="E29" s="42">
        <v>0.8</v>
      </c>
      <c r="F29" s="106">
        <f>D29+E29</f>
        <v>5458.4000000000005</v>
      </c>
      <c r="G29" s="23">
        <v>1530.1579999999999</v>
      </c>
      <c r="H29" s="125">
        <f t="shared" si="2"/>
        <v>28.033086618789383</v>
      </c>
      <c r="I29" s="107">
        <f>F29-G29</f>
        <v>3928.2420000000006</v>
      </c>
    </row>
    <row r="30" spans="1:9" ht="12" thickBot="1" x14ac:dyDescent="0.25">
      <c r="A30" s="98"/>
      <c r="B30" s="99"/>
      <c r="C30" s="100" t="s">
        <v>235</v>
      </c>
      <c r="D30" s="89">
        <f>D7+D13+D15+D19+D22+D26+D28</f>
        <v>30230.800000000003</v>
      </c>
      <c r="E30" s="89">
        <f t="shared" ref="E30:I30" si="15">E7+E13+E15+E19+E22+E26+E28</f>
        <v>-1202.3000000000002</v>
      </c>
      <c r="F30" s="43">
        <f t="shared" si="15"/>
        <v>29028.5</v>
      </c>
      <c r="G30" s="43">
        <f t="shared" si="15"/>
        <v>10866.350999999999</v>
      </c>
      <c r="H30" s="125">
        <f t="shared" si="2"/>
        <v>37.433387877430796</v>
      </c>
      <c r="I30" s="43">
        <f t="shared" si="15"/>
        <v>18162.149000000001</v>
      </c>
    </row>
  </sheetData>
  <autoFilter ref="A6:F30"/>
  <mergeCells count="3">
    <mergeCell ref="D1:F1"/>
    <mergeCell ref="G1:I1"/>
    <mergeCell ref="A3:I3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22"/>
  <sheetViews>
    <sheetView zoomScaleNormal="100" workbookViewId="0">
      <selection activeCell="I1" sqref="I1:K1"/>
    </sheetView>
  </sheetViews>
  <sheetFormatPr defaultRowHeight="11.25" x14ac:dyDescent="0.2"/>
  <cols>
    <col min="1" max="1" width="55.140625" style="73" customWidth="1"/>
    <col min="2" max="2" width="5.42578125" style="74" customWidth="1"/>
    <col min="3" max="3" width="5.28515625" style="74" customWidth="1"/>
    <col min="4" max="4" width="18.42578125" style="75" customWidth="1"/>
    <col min="5" max="5" width="7.140625" style="76" customWidth="1"/>
    <col min="6" max="6" width="15.7109375" style="77" hidden="1" customWidth="1"/>
    <col min="7" max="7" width="12" style="77" hidden="1" customWidth="1"/>
    <col min="8" max="8" width="13" style="77" customWidth="1"/>
    <col min="9" max="9" width="9.140625" style="77"/>
    <col min="10" max="10" width="10.140625" style="77" customWidth="1"/>
    <col min="11" max="16384" width="9.140625" style="77"/>
  </cols>
  <sheetData>
    <row r="1" spans="1:11" ht="68.25" customHeight="1" x14ac:dyDescent="0.2">
      <c r="F1" s="135"/>
      <c r="G1" s="135"/>
      <c r="H1" s="135"/>
      <c r="I1" s="135"/>
      <c r="J1" s="135"/>
      <c r="K1" s="135"/>
    </row>
    <row r="2" spans="1:11" ht="15.75" customHeight="1" x14ac:dyDescent="0.2">
      <c r="A2" s="142" t="s">
        <v>299</v>
      </c>
      <c r="B2" s="142"/>
      <c r="C2" s="142"/>
      <c r="D2" s="142"/>
      <c r="E2" s="142"/>
      <c r="F2" s="142"/>
      <c r="G2" s="142"/>
      <c r="H2" s="78"/>
    </row>
    <row r="4" spans="1:11" ht="78.75" x14ac:dyDescent="0.2">
      <c r="A4" s="87" t="s">
        <v>28</v>
      </c>
      <c r="B4" s="87" t="s">
        <v>29</v>
      </c>
      <c r="C4" s="87" t="s">
        <v>30</v>
      </c>
      <c r="D4" s="11" t="s">
        <v>31</v>
      </c>
      <c r="E4" s="87" t="s">
        <v>32</v>
      </c>
      <c r="F4" s="53" t="s">
        <v>228</v>
      </c>
      <c r="G4" s="53" t="s">
        <v>223</v>
      </c>
      <c r="H4" s="53" t="s">
        <v>224</v>
      </c>
      <c r="I4" s="113" t="s">
        <v>294</v>
      </c>
      <c r="J4" s="53" t="s">
        <v>271</v>
      </c>
      <c r="K4" s="53" t="s">
        <v>272</v>
      </c>
    </row>
    <row r="5" spans="1:11" ht="14.25" customHeight="1" x14ac:dyDescent="0.2">
      <c r="A5" s="94" t="s">
        <v>28</v>
      </c>
      <c r="B5" s="95" t="s">
        <v>29</v>
      </c>
      <c r="C5" s="95" t="s">
        <v>30</v>
      </c>
      <c r="D5" s="96" t="s">
        <v>31</v>
      </c>
      <c r="E5" s="11" t="s">
        <v>32</v>
      </c>
      <c r="F5" s="33" t="s">
        <v>33</v>
      </c>
      <c r="G5" s="21"/>
      <c r="H5" s="46"/>
      <c r="I5" s="46"/>
      <c r="J5" s="46"/>
      <c r="K5" s="46"/>
    </row>
    <row r="6" spans="1:11" ht="13.5" customHeight="1" x14ac:dyDescent="0.2">
      <c r="A6" s="97" t="s">
        <v>34</v>
      </c>
      <c r="B6" s="15">
        <v>1</v>
      </c>
      <c r="C6" s="15">
        <v>0</v>
      </c>
      <c r="D6" s="11" t="s">
        <v>66</v>
      </c>
      <c r="E6" s="11" t="s">
        <v>66</v>
      </c>
      <c r="F6" s="23" t="e">
        <f>F7+F16+F48+F55+F62</f>
        <v>#REF!</v>
      </c>
      <c r="G6" s="23" t="e">
        <f>G7+G16+G48+G55+G62</f>
        <v>#REF!</v>
      </c>
      <c r="H6" s="23">
        <f>H7+H16+H48+H55+H62</f>
        <v>16111.058560000001</v>
      </c>
      <c r="I6" s="23">
        <f>I7+I16+I48+I55+I62</f>
        <v>7440.994999999999</v>
      </c>
      <c r="J6" s="123">
        <f>I6/H6*100</f>
        <v>46.185636854888315</v>
      </c>
      <c r="K6" s="23">
        <f>K7+K16+K48+K55+K62</f>
        <v>8670.0635600000005</v>
      </c>
    </row>
    <row r="7" spans="1:11" ht="24.75" customHeight="1" x14ac:dyDescent="0.2">
      <c r="A7" s="97" t="s">
        <v>35</v>
      </c>
      <c r="B7" s="15">
        <v>1</v>
      </c>
      <c r="C7" s="15">
        <v>2</v>
      </c>
      <c r="D7" s="11" t="s">
        <v>66</v>
      </c>
      <c r="E7" s="11" t="s">
        <v>66</v>
      </c>
      <c r="F7" s="23" t="e">
        <f t="shared" ref="F7:K10" si="0">F8</f>
        <v>#REF!</v>
      </c>
      <c r="G7" s="23" t="e">
        <f t="shared" si="0"/>
        <v>#REF!</v>
      </c>
      <c r="H7" s="23">
        <f t="shared" si="0"/>
        <v>1635.6999999999998</v>
      </c>
      <c r="I7" s="23">
        <f t="shared" si="0"/>
        <v>835.32</v>
      </c>
      <c r="J7" s="123">
        <f t="shared" ref="J7:J59" si="1">I7/H7*100</f>
        <v>51.068044262395318</v>
      </c>
      <c r="K7" s="23">
        <f t="shared" si="0"/>
        <v>800.37999999999988</v>
      </c>
    </row>
    <row r="8" spans="1:11" ht="30" customHeight="1" x14ac:dyDescent="0.2">
      <c r="A8" s="8" t="s">
        <v>267</v>
      </c>
      <c r="B8" s="15">
        <v>1</v>
      </c>
      <c r="C8" s="15">
        <v>2</v>
      </c>
      <c r="D8" s="11">
        <v>1800000000</v>
      </c>
      <c r="E8" s="11" t="s">
        <v>66</v>
      </c>
      <c r="F8" s="23" t="e">
        <f t="shared" si="0"/>
        <v>#REF!</v>
      </c>
      <c r="G8" s="23" t="e">
        <f t="shared" si="0"/>
        <v>#REF!</v>
      </c>
      <c r="H8" s="23">
        <f t="shared" si="0"/>
        <v>1635.6999999999998</v>
      </c>
      <c r="I8" s="23">
        <f t="shared" si="0"/>
        <v>835.32</v>
      </c>
      <c r="J8" s="123">
        <f t="shared" si="1"/>
        <v>51.068044262395318</v>
      </c>
      <c r="K8" s="23">
        <f t="shared" si="0"/>
        <v>800.37999999999988</v>
      </c>
    </row>
    <row r="9" spans="1:11" ht="22.5" customHeight="1" x14ac:dyDescent="0.2">
      <c r="A9" s="8" t="s">
        <v>161</v>
      </c>
      <c r="B9" s="10">
        <v>1</v>
      </c>
      <c r="C9" s="10">
        <v>2</v>
      </c>
      <c r="D9" s="26">
        <v>1810000000</v>
      </c>
      <c r="E9" s="26" t="s">
        <v>66</v>
      </c>
      <c r="F9" s="23" t="e">
        <f>F10</f>
        <v>#REF!</v>
      </c>
      <c r="G9" s="23" t="e">
        <f t="shared" si="0"/>
        <v>#REF!</v>
      </c>
      <c r="H9" s="23">
        <f t="shared" si="0"/>
        <v>1635.6999999999998</v>
      </c>
      <c r="I9" s="23">
        <f t="shared" si="0"/>
        <v>835.32</v>
      </c>
      <c r="J9" s="123">
        <f t="shared" si="1"/>
        <v>51.068044262395318</v>
      </c>
      <c r="K9" s="23">
        <f t="shared" si="0"/>
        <v>800.37999999999988</v>
      </c>
    </row>
    <row r="10" spans="1:11" ht="21" customHeight="1" x14ac:dyDescent="0.2">
      <c r="A10" s="8" t="s">
        <v>162</v>
      </c>
      <c r="B10" s="10">
        <v>1</v>
      </c>
      <c r="C10" s="10">
        <v>2</v>
      </c>
      <c r="D10" s="26">
        <v>1810100000</v>
      </c>
      <c r="E10" s="26"/>
      <c r="F10" s="23" t="e">
        <f>#REF!+F11</f>
        <v>#REF!</v>
      </c>
      <c r="G10" s="23" t="e">
        <f>#REF!+G11</f>
        <v>#REF!</v>
      </c>
      <c r="H10" s="23">
        <f>H11</f>
        <v>1635.6999999999998</v>
      </c>
      <c r="I10" s="23">
        <f t="shared" si="0"/>
        <v>835.32</v>
      </c>
      <c r="J10" s="23">
        <f t="shared" si="0"/>
        <v>51.068044262395318</v>
      </c>
      <c r="K10" s="23">
        <f t="shared" si="0"/>
        <v>800.37999999999988</v>
      </c>
    </row>
    <row r="11" spans="1:11" ht="22.5" customHeight="1" x14ac:dyDescent="0.2">
      <c r="A11" s="8" t="s">
        <v>216</v>
      </c>
      <c r="B11" s="10">
        <v>1</v>
      </c>
      <c r="C11" s="10">
        <v>2</v>
      </c>
      <c r="D11" s="26" t="s">
        <v>215</v>
      </c>
      <c r="E11" s="26" t="s">
        <v>49</v>
      </c>
      <c r="F11" s="23">
        <f>F12</f>
        <v>1635.6999999999998</v>
      </c>
      <c r="G11" s="23">
        <f t="shared" ref="G11:K12" si="2">G12</f>
        <v>0</v>
      </c>
      <c r="H11" s="23">
        <f t="shared" si="2"/>
        <v>1635.6999999999998</v>
      </c>
      <c r="I11" s="23">
        <f t="shared" si="2"/>
        <v>835.32</v>
      </c>
      <c r="J11" s="123">
        <f t="shared" si="1"/>
        <v>51.068044262395318</v>
      </c>
      <c r="K11" s="23">
        <f t="shared" si="2"/>
        <v>800.37999999999988</v>
      </c>
    </row>
    <row r="12" spans="1:11" ht="22.5" customHeight="1" x14ac:dyDescent="0.2">
      <c r="A12" s="8" t="s">
        <v>70</v>
      </c>
      <c r="B12" s="10">
        <v>1</v>
      </c>
      <c r="C12" s="10">
        <v>2</v>
      </c>
      <c r="D12" s="26" t="s">
        <v>215</v>
      </c>
      <c r="E12" s="26" t="s">
        <v>71</v>
      </c>
      <c r="F12" s="23">
        <f>F13</f>
        <v>1635.6999999999998</v>
      </c>
      <c r="G12" s="23">
        <f t="shared" si="2"/>
        <v>0</v>
      </c>
      <c r="H12" s="23">
        <f t="shared" si="2"/>
        <v>1635.6999999999998</v>
      </c>
      <c r="I12" s="23">
        <f t="shared" si="2"/>
        <v>835.32</v>
      </c>
      <c r="J12" s="123">
        <f t="shared" si="1"/>
        <v>51.068044262395318</v>
      </c>
      <c r="K12" s="23">
        <f t="shared" si="2"/>
        <v>800.37999999999988</v>
      </c>
    </row>
    <row r="13" spans="1:11" ht="22.5" customHeight="1" x14ac:dyDescent="0.2">
      <c r="A13" s="8" t="s">
        <v>75</v>
      </c>
      <c r="B13" s="10">
        <v>1</v>
      </c>
      <c r="C13" s="10">
        <v>2</v>
      </c>
      <c r="D13" s="26" t="s">
        <v>215</v>
      </c>
      <c r="E13" s="26" t="s">
        <v>76</v>
      </c>
      <c r="F13" s="23">
        <f>F14+F15</f>
        <v>1635.6999999999998</v>
      </c>
      <c r="G13" s="23">
        <f t="shared" ref="G13:H13" si="3">G14+G15</f>
        <v>0</v>
      </c>
      <c r="H13" s="23">
        <f t="shared" si="3"/>
        <v>1635.6999999999998</v>
      </c>
      <c r="I13" s="23">
        <f t="shared" ref="I13:K13" si="4">I14+I15</f>
        <v>835.32</v>
      </c>
      <c r="J13" s="123">
        <f t="shared" si="1"/>
        <v>51.068044262395318</v>
      </c>
      <c r="K13" s="23">
        <f t="shared" si="4"/>
        <v>800.37999999999988</v>
      </c>
    </row>
    <row r="14" spans="1:11" ht="22.5" customHeight="1" x14ac:dyDescent="0.2">
      <c r="A14" s="3" t="s">
        <v>152</v>
      </c>
      <c r="B14" s="10">
        <v>1</v>
      </c>
      <c r="C14" s="10">
        <v>2</v>
      </c>
      <c r="D14" s="26" t="s">
        <v>215</v>
      </c>
      <c r="E14" s="26">
        <v>121</v>
      </c>
      <c r="F14" s="23">
        <v>1394.1</v>
      </c>
      <c r="G14" s="49"/>
      <c r="H14" s="51">
        <f t="shared" ref="H14:H15" si="5">F14+G14</f>
        <v>1394.1</v>
      </c>
      <c r="I14" s="49">
        <v>648.48</v>
      </c>
      <c r="J14" s="123">
        <f t="shared" si="1"/>
        <v>46.516031848504412</v>
      </c>
      <c r="K14" s="51">
        <f t="shared" ref="K14:K15" si="6">H14-I14</f>
        <v>745.61999999999989</v>
      </c>
    </row>
    <row r="15" spans="1:11" ht="22.5" customHeight="1" x14ac:dyDescent="0.2">
      <c r="A15" s="3" t="s">
        <v>153</v>
      </c>
      <c r="B15" s="10">
        <v>1</v>
      </c>
      <c r="C15" s="10">
        <v>2</v>
      </c>
      <c r="D15" s="26" t="s">
        <v>215</v>
      </c>
      <c r="E15" s="26">
        <v>129</v>
      </c>
      <c r="F15" s="23">
        <v>241.6</v>
      </c>
      <c r="G15" s="49"/>
      <c r="H15" s="51">
        <f t="shared" si="5"/>
        <v>241.6</v>
      </c>
      <c r="I15" s="49">
        <v>186.84</v>
      </c>
      <c r="J15" s="123">
        <f t="shared" si="1"/>
        <v>77.33443708609272</v>
      </c>
      <c r="K15" s="51">
        <f t="shared" si="6"/>
        <v>54.759999999999991</v>
      </c>
    </row>
    <row r="16" spans="1:11" ht="38.25" customHeight="1" x14ac:dyDescent="0.2">
      <c r="A16" s="3" t="s">
        <v>36</v>
      </c>
      <c r="B16" s="10">
        <v>1</v>
      </c>
      <c r="C16" s="10">
        <v>4</v>
      </c>
      <c r="D16" s="26"/>
      <c r="E16" s="26"/>
      <c r="F16" s="23">
        <f>F17</f>
        <v>9708.5</v>
      </c>
      <c r="G16" s="23">
        <f t="shared" ref="G16:K17" si="7">G17</f>
        <v>1</v>
      </c>
      <c r="H16" s="23">
        <f t="shared" si="7"/>
        <v>9709.5</v>
      </c>
      <c r="I16" s="23">
        <f t="shared" si="7"/>
        <v>5218.9529999999995</v>
      </c>
      <c r="J16" s="123">
        <f t="shared" si="1"/>
        <v>53.75099644677892</v>
      </c>
      <c r="K16" s="23">
        <f t="shared" si="7"/>
        <v>4490.5470000000005</v>
      </c>
    </row>
    <row r="17" spans="1:11" ht="22.5" x14ac:dyDescent="0.2">
      <c r="A17" s="8" t="s">
        <v>267</v>
      </c>
      <c r="B17" s="10">
        <v>1</v>
      </c>
      <c r="C17" s="10">
        <v>4</v>
      </c>
      <c r="D17" s="26">
        <v>1800000000</v>
      </c>
      <c r="E17" s="26" t="s">
        <v>66</v>
      </c>
      <c r="F17" s="23">
        <f>F18</f>
        <v>9708.5</v>
      </c>
      <c r="G17" s="23">
        <f t="shared" si="7"/>
        <v>1</v>
      </c>
      <c r="H17" s="23">
        <f t="shared" si="7"/>
        <v>9709.5</v>
      </c>
      <c r="I17" s="23">
        <f t="shared" si="7"/>
        <v>5218.9529999999995</v>
      </c>
      <c r="J17" s="123">
        <f t="shared" si="1"/>
        <v>53.75099644677892</v>
      </c>
      <c r="K17" s="23">
        <f t="shared" si="7"/>
        <v>4490.5470000000005</v>
      </c>
    </row>
    <row r="18" spans="1:11" ht="22.5" x14ac:dyDescent="0.2">
      <c r="A18" s="8" t="s">
        <v>161</v>
      </c>
      <c r="B18" s="10">
        <v>1</v>
      </c>
      <c r="C18" s="10">
        <v>4</v>
      </c>
      <c r="D18" s="26">
        <v>1810000000</v>
      </c>
      <c r="E18" s="26" t="s">
        <v>66</v>
      </c>
      <c r="F18" s="23">
        <f>F19+F40</f>
        <v>9708.5</v>
      </c>
      <c r="G18" s="23">
        <f t="shared" ref="G18:H18" si="8">G19+G40</f>
        <v>1</v>
      </c>
      <c r="H18" s="23">
        <f t="shared" si="8"/>
        <v>9709.5</v>
      </c>
      <c r="I18" s="23">
        <f t="shared" ref="I18:K18" si="9">I19+I40</f>
        <v>5218.9529999999995</v>
      </c>
      <c r="J18" s="123">
        <f t="shared" si="1"/>
        <v>53.75099644677892</v>
      </c>
      <c r="K18" s="23">
        <f t="shared" si="9"/>
        <v>4490.5470000000005</v>
      </c>
    </row>
    <row r="19" spans="1:11" ht="33.75" x14ac:dyDescent="0.2">
      <c r="A19" s="8" t="s">
        <v>162</v>
      </c>
      <c r="B19" s="10">
        <v>1</v>
      </c>
      <c r="C19" s="10">
        <v>4</v>
      </c>
      <c r="D19" s="26">
        <v>1810100000</v>
      </c>
      <c r="E19" s="26"/>
      <c r="F19" s="23">
        <f t="shared" ref="F19:G19" si="10">F20+F37+F33</f>
        <v>9600</v>
      </c>
      <c r="G19" s="23">
        <f t="shared" si="10"/>
        <v>1</v>
      </c>
      <c r="H19" s="23">
        <f>H20+H37+H33</f>
        <v>9601</v>
      </c>
      <c r="I19" s="23">
        <f t="shared" ref="I19:K19" si="11">I20+I37+I33</f>
        <v>5190.9529999999995</v>
      </c>
      <c r="J19" s="123">
        <f t="shared" si="1"/>
        <v>54.066795125507753</v>
      </c>
      <c r="K19" s="23">
        <f t="shared" si="11"/>
        <v>4410.0470000000005</v>
      </c>
    </row>
    <row r="20" spans="1:11" x14ac:dyDescent="0.2">
      <c r="A20" s="8" t="s">
        <v>56</v>
      </c>
      <c r="B20" s="10">
        <v>1</v>
      </c>
      <c r="C20" s="10">
        <v>4</v>
      </c>
      <c r="D20" s="26">
        <v>1810102040</v>
      </c>
      <c r="E20" s="26" t="s">
        <v>49</v>
      </c>
      <c r="F20" s="23">
        <f>F21+F26+F29</f>
        <v>9232.6</v>
      </c>
      <c r="G20" s="23">
        <f t="shared" ref="G20" si="12">G21+G26+G29</f>
        <v>1</v>
      </c>
      <c r="H20" s="23">
        <f>H21+H26+H29</f>
        <v>9233.6</v>
      </c>
      <c r="I20" s="23">
        <f t="shared" ref="I20:K20" si="13">I21+I26+I29</f>
        <v>5143.5509999999995</v>
      </c>
      <c r="J20" s="123">
        <f t="shared" si="1"/>
        <v>55.704719719286075</v>
      </c>
      <c r="K20" s="23">
        <f t="shared" si="13"/>
        <v>4090.0490000000004</v>
      </c>
    </row>
    <row r="21" spans="1:11" ht="45" x14ac:dyDescent="0.2">
      <c r="A21" s="8" t="s">
        <v>70</v>
      </c>
      <c r="B21" s="10">
        <v>1</v>
      </c>
      <c r="C21" s="10">
        <v>4</v>
      </c>
      <c r="D21" s="26">
        <v>1810102040</v>
      </c>
      <c r="E21" s="26" t="s">
        <v>71</v>
      </c>
      <c r="F21" s="23">
        <f>F22</f>
        <v>8988.5</v>
      </c>
      <c r="G21" s="23">
        <f t="shared" ref="G21" si="14">G22</f>
        <v>0</v>
      </c>
      <c r="H21" s="23">
        <f>H22</f>
        <v>8988.5</v>
      </c>
      <c r="I21" s="23">
        <f t="shared" ref="I21:K21" si="15">I22</f>
        <v>5127.32</v>
      </c>
      <c r="J21" s="123">
        <f t="shared" si="1"/>
        <v>57.04311064137508</v>
      </c>
      <c r="K21" s="23">
        <f t="shared" si="15"/>
        <v>3861.1800000000003</v>
      </c>
    </row>
    <row r="22" spans="1:11" ht="22.5" x14ac:dyDescent="0.2">
      <c r="A22" s="8" t="s">
        <v>75</v>
      </c>
      <c r="B22" s="10">
        <v>1</v>
      </c>
      <c r="C22" s="10">
        <v>4</v>
      </c>
      <c r="D22" s="26">
        <v>1810102040</v>
      </c>
      <c r="E22" s="26" t="s">
        <v>76</v>
      </c>
      <c r="F22" s="23">
        <f>F23+F24+F25</f>
        <v>8988.5</v>
      </c>
      <c r="G22" s="23">
        <f t="shared" ref="G22" si="16">G23+G24+G25</f>
        <v>0</v>
      </c>
      <c r="H22" s="23">
        <f>H23+H24+H25</f>
        <v>8988.5</v>
      </c>
      <c r="I22" s="23">
        <f t="shared" ref="I22:K22" si="17">I23+I24+I25</f>
        <v>5127.32</v>
      </c>
      <c r="J22" s="123">
        <f t="shared" si="1"/>
        <v>57.04311064137508</v>
      </c>
      <c r="K22" s="23">
        <f t="shared" si="17"/>
        <v>3861.1800000000003</v>
      </c>
    </row>
    <row r="23" spans="1:11" x14ac:dyDescent="0.2">
      <c r="A23" s="3" t="s">
        <v>152</v>
      </c>
      <c r="B23" s="10">
        <v>1</v>
      </c>
      <c r="C23" s="10">
        <v>4</v>
      </c>
      <c r="D23" s="26">
        <v>1810102040</v>
      </c>
      <c r="E23" s="26">
        <v>121</v>
      </c>
      <c r="F23" s="23">
        <v>6821.3</v>
      </c>
      <c r="G23" s="47"/>
      <c r="H23" s="48">
        <f t="shared" ref="H23:H25" si="18">F23+G23</f>
        <v>6821.3</v>
      </c>
      <c r="I23" s="49">
        <v>4067.2</v>
      </c>
      <c r="J23" s="123">
        <f t="shared" si="1"/>
        <v>59.624998167504728</v>
      </c>
      <c r="K23" s="51">
        <f t="shared" ref="K23:K25" si="19">H23-I23</f>
        <v>2754.1000000000004</v>
      </c>
    </row>
    <row r="24" spans="1:11" ht="23.25" customHeight="1" x14ac:dyDescent="0.2">
      <c r="A24" s="3" t="s">
        <v>57</v>
      </c>
      <c r="B24" s="10">
        <v>1</v>
      </c>
      <c r="C24" s="10">
        <v>4</v>
      </c>
      <c r="D24" s="26">
        <v>1810102040</v>
      </c>
      <c r="E24" s="26">
        <v>122</v>
      </c>
      <c r="F24" s="23">
        <v>200.2</v>
      </c>
      <c r="G24" s="47"/>
      <c r="H24" s="48">
        <f t="shared" si="18"/>
        <v>200.2</v>
      </c>
      <c r="I24" s="49">
        <v>26.35</v>
      </c>
      <c r="J24" s="123">
        <f t="shared" si="1"/>
        <v>13.161838161838164</v>
      </c>
      <c r="K24" s="51">
        <f t="shared" si="19"/>
        <v>173.85</v>
      </c>
    </row>
    <row r="25" spans="1:11" ht="41.25" customHeight="1" x14ac:dyDescent="0.2">
      <c r="A25" s="3" t="s">
        <v>153</v>
      </c>
      <c r="B25" s="10">
        <v>1</v>
      </c>
      <c r="C25" s="10">
        <v>4</v>
      </c>
      <c r="D25" s="26">
        <v>1810102040</v>
      </c>
      <c r="E25" s="26">
        <v>129</v>
      </c>
      <c r="F25" s="23">
        <v>1967</v>
      </c>
      <c r="G25" s="49"/>
      <c r="H25" s="51">
        <f t="shared" si="18"/>
        <v>1967</v>
      </c>
      <c r="I25" s="49">
        <v>1033.77</v>
      </c>
      <c r="J25" s="123">
        <f t="shared" si="1"/>
        <v>52.555668530757494</v>
      </c>
      <c r="K25" s="51">
        <f t="shared" si="19"/>
        <v>933.23</v>
      </c>
    </row>
    <row r="26" spans="1:11" ht="41.25" customHeight="1" x14ac:dyDescent="0.2">
      <c r="A26" s="3" t="s">
        <v>174</v>
      </c>
      <c r="B26" s="10">
        <v>1</v>
      </c>
      <c r="C26" s="10">
        <v>4</v>
      </c>
      <c r="D26" s="26">
        <v>1810102040</v>
      </c>
      <c r="E26" s="26" t="s">
        <v>67</v>
      </c>
      <c r="F26" s="23">
        <f>F27</f>
        <v>237.1</v>
      </c>
      <c r="G26" s="23">
        <f t="shared" ref="G26:K27" si="20">G27</f>
        <v>0</v>
      </c>
      <c r="H26" s="23">
        <f t="shared" si="20"/>
        <v>237.1</v>
      </c>
      <c r="I26" s="23">
        <f t="shared" si="20"/>
        <v>13.744999999999999</v>
      </c>
      <c r="J26" s="123">
        <f t="shared" si="1"/>
        <v>5.7971320118093628</v>
      </c>
      <c r="K26" s="23">
        <f t="shared" si="20"/>
        <v>223.35499999999999</v>
      </c>
    </row>
    <row r="27" spans="1:11" ht="41.25" customHeight="1" x14ac:dyDescent="0.2">
      <c r="A27" s="3" t="s">
        <v>68</v>
      </c>
      <c r="B27" s="10">
        <v>1</v>
      </c>
      <c r="C27" s="10">
        <v>4</v>
      </c>
      <c r="D27" s="26">
        <v>1810102040</v>
      </c>
      <c r="E27" s="26" t="s">
        <v>69</v>
      </c>
      <c r="F27" s="23">
        <f>F28</f>
        <v>237.1</v>
      </c>
      <c r="G27" s="23">
        <f t="shared" si="20"/>
        <v>0</v>
      </c>
      <c r="H27" s="23">
        <f t="shared" si="20"/>
        <v>237.1</v>
      </c>
      <c r="I27" s="23">
        <f t="shared" si="20"/>
        <v>13.744999999999999</v>
      </c>
      <c r="J27" s="123">
        <f t="shared" si="1"/>
        <v>5.7971320118093628</v>
      </c>
      <c r="K27" s="23">
        <f t="shared" si="20"/>
        <v>223.35499999999999</v>
      </c>
    </row>
    <row r="28" spans="1:11" ht="22.5" x14ac:dyDescent="0.2">
      <c r="A28" s="20" t="s">
        <v>58</v>
      </c>
      <c r="B28" s="10">
        <v>1</v>
      </c>
      <c r="C28" s="10">
        <v>4</v>
      </c>
      <c r="D28" s="26">
        <v>1810102040</v>
      </c>
      <c r="E28" s="26">
        <v>244</v>
      </c>
      <c r="F28" s="23">
        <v>237.1</v>
      </c>
      <c r="G28" s="47"/>
      <c r="H28" s="48">
        <f>F28+G28</f>
        <v>237.1</v>
      </c>
      <c r="I28" s="49">
        <v>13.744999999999999</v>
      </c>
      <c r="J28" s="123">
        <f t="shared" si="1"/>
        <v>5.7971320118093628</v>
      </c>
      <c r="K28" s="51">
        <f>H28-I28</f>
        <v>223.35499999999999</v>
      </c>
    </row>
    <row r="29" spans="1:11" x14ac:dyDescent="0.2">
      <c r="A29" s="3" t="s">
        <v>77</v>
      </c>
      <c r="B29" s="10">
        <v>1</v>
      </c>
      <c r="C29" s="10">
        <v>4</v>
      </c>
      <c r="D29" s="26">
        <v>1810102040</v>
      </c>
      <c r="E29" s="26" t="s">
        <v>78</v>
      </c>
      <c r="F29" s="23">
        <f>F30</f>
        <v>7</v>
      </c>
      <c r="G29" s="23">
        <f t="shared" ref="G29:K29" si="21">G30</f>
        <v>1</v>
      </c>
      <c r="H29" s="23">
        <f t="shared" si="21"/>
        <v>8</v>
      </c>
      <c r="I29" s="23">
        <f t="shared" si="21"/>
        <v>2.4860000000000002</v>
      </c>
      <c r="J29" s="123">
        <f t="shared" si="1"/>
        <v>31.075000000000003</v>
      </c>
      <c r="K29" s="23">
        <f t="shared" si="21"/>
        <v>5.5139999999999993</v>
      </c>
    </row>
    <row r="30" spans="1:11" x14ac:dyDescent="0.2">
      <c r="A30" s="3" t="s">
        <v>79</v>
      </c>
      <c r="B30" s="10">
        <v>1</v>
      </c>
      <c r="C30" s="10">
        <v>4</v>
      </c>
      <c r="D30" s="26">
        <v>1810102040</v>
      </c>
      <c r="E30" s="26" t="s">
        <v>80</v>
      </c>
      <c r="F30" s="23">
        <f>F31+F32</f>
        <v>7</v>
      </c>
      <c r="G30" s="23">
        <f t="shared" ref="G30:H30" si="22">G31+G32</f>
        <v>1</v>
      </c>
      <c r="H30" s="23">
        <f t="shared" si="22"/>
        <v>8</v>
      </c>
      <c r="I30" s="23">
        <f t="shared" ref="I30:K30" si="23">I31+I32</f>
        <v>2.4860000000000002</v>
      </c>
      <c r="J30" s="123">
        <f t="shared" si="1"/>
        <v>31.075000000000003</v>
      </c>
      <c r="K30" s="23">
        <f t="shared" si="23"/>
        <v>5.5139999999999993</v>
      </c>
    </row>
    <row r="31" spans="1:11" x14ac:dyDescent="0.2">
      <c r="A31" s="3" t="s">
        <v>157</v>
      </c>
      <c r="B31" s="10">
        <v>1</v>
      </c>
      <c r="C31" s="10">
        <v>4</v>
      </c>
      <c r="D31" s="26">
        <v>1810102040</v>
      </c>
      <c r="E31" s="26">
        <v>852</v>
      </c>
      <c r="F31" s="23">
        <v>7</v>
      </c>
      <c r="G31" s="47"/>
      <c r="H31" s="48">
        <f>F31+G31</f>
        <v>7</v>
      </c>
      <c r="I31" s="49">
        <v>2.4860000000000002</v>
      </c>
      <c r="J31" s="123">
        <f t="shared" si="1"/>
        <v>35.514285714285712</v>
      </c>
      <c r="K31" s="51">
        <f t="shared" ref="K31:K32" si="24">H31-I31</f>
        <v>4.5139999999999993</v>
      </c>
    </row>
    <row r="32" spans="1:11" x14ac:dyDescent="0.2">
      <c r="A32" s="3" t="s">
        <v>247</v>
      </c>
      <c r="B32" s="10">
        <v>1</v>
      </c>
      <c r="C32" s="10">
        <v>4</v>
      </c>
      <c r="D32" s="26">
        <v>1810102040</v>
      </c>
      <c r="E32" s="26" t="s">
        <v>248</v>
      </c>
      <c r="F32" s="23">
        <v>0</v>
      </c>
      <c r="G32" s="47">
        <v>1</v>
      </c>
      <c r="H32" s="48">
        <f>F32+G32</f>
        <v>1</v>
      </c>
      <c r="I32" s="49">
        <v>0</v>
      </c>
      <c r="J32" s="123">
        <f t="shared" si="1"/>
        <v>0</v>
      </c>
      <c r="K32" s="51">
        <f t="shared" si="24"/>
        <v>1</v>
      </c>
    </row>
    <row r="33" spans="1:11" x14ac:dyDescent="0.2">
      <c r="A33" s="5" t="s">
        <v>110</v>
      </c>
      <c r="B33" s="10">
        <v>1</v>
      </c>
      <c r="C33" s="10">
        <v>4</v>
      </c>
      <c r="D33" s="26">
        <v>1810102400</v>
      </c>
      <c r="E33" s="31"/>
      <c r="F33" s="23">
        <f>F34</f>
        <v>360</v>
      </c>
      <c r="G33" s="23">
        <f t="shared" ref="G33:K35" si="25">G34</f>
        <v>0</v>
      </c>
      <c r="H33" s="23">
        <f t="shared" si="25"/>
        <v>360</v>
      </c>
      <c r="I33" s="23">
        <f t="shared" si="25"/>
        <v>46.302</v>
      </c>
      <c r="J33" s="123">
        <f t="shared" si="1"/>
        <v>12.861666666666666</v>
      </c>
      <c r="K33" s="23">
        <f t="shared" si="25"/>
        <v>313.69799999999998</v>
      </c>
    </row>
    <row r="34" spans="1:11" ht="45" x14ac:dyDescent="0.2">
      <c r="A34" s="3" t="s">
        <v>70</v>
      </c>
      <c r="B34" s="10">
        <v>1</v>
      </c>
      <c r="C34" s="10">
        <v>4</v>
      </c>
      <c r="D34" s="26">
        <v>1810102400</v>
      </c>
      <c r="E34" s="31">
        <v>100</v>
      </c>
      <c r="F34" s="23">
        <f>F35</f>
        <v>360</v>
      </c>
      <c r="G34" s="23">
        <f t="shared" si="25"/>
        <v>0</v>
      </c>
      <c r="H34" s="23">
        <f t="shared" si="25"/>
        <v>360</v>
      </c>
      <c r="I34" s="23">
        <f t="shared" si="25"/>
        <v>46.302</v>
      </c>
      <c r="J34" s="123">
        <f t="shared" si="1"/>
        <v>12.861666666666666</v>
      </c>
      <c r="K34" s="23">
        <f t="shared" si="25"/>
        <v>313.69799999999998</v>
      </c>
    </row>
    <row r="35" spans="1:11" ht="22.5" x14ac:dyDescent="0.2">
      <c r="A35" s="3" t="s">
        <v>75</v>
      </c>
      <c r="B35" s="10">
        <v>1</v>
      </c>
      <c r="C35" s="10">
        <v>4</v>
      </c>
      <c r="D35" s="26">
        <v>1810102400</v>
      </c>
      <c r="E35" s="31">
        <v>120</v>
      </c>
      <c r="F35" s="23">
        <f>F36</f>
        <v>360</v>
      </c>
      <c r="G35" s="38">
        <f>G36</f>
        <v>0</v>
      </c>
      <c r="H35" s="38">
        <f>H36</f>
        <v>360</v>
      </c>
      <c r="I35" s="38">
        <f t="shared" si="25"/>
        <v>46.302</v>
      </c>
      <c r="J35" s="123">
        <f t="shared" si="1"/>
        <v>12.861666666666666</v>
      </c>
      <c r="K35" s="38">
        <f t="shared" si="25"/>
        <v>313.69799999999998</v>
      </c>
    </row>
    <row r="36" spans="1:11" ht="22.5" x14ac:dyDescent="0.2">
      <c r="A36" s="3" t="s">
        <v>57</v>
      </c>
      <c r="B36" s="10">
        <v>1</v>
      </c>
      <c r="C36" s="10">
        <v>4</v>
      </c>
      <c r="D36" s="26">
        <v>1810102400</v>
      </c>
      <c r="E36" s="26" t="s">
        <v>269</v>
      </c>
      <c r="F36" s="23">
        <v>360</v>
      </c>
      <c r="G36" s="47">
        <v>0</v>
      </c>
      <c r="H36" s="48">
        <f>F36+G36</f>
        <v>360</v>
      </c>
      <c r="I36" s="49">
        <v>46.302</v>
      </c>
      <c r="J36" s="123">
        <f t="shared" si="1"/>
        <v>12.861666666666666</v>
      </c>
      <c r="K36" s="51">
        <f>H36-I36</f>
        <v>313.69799999999998</v>
      </c>
    </row>
    <row r="37" spans="1:11" ht="45" x14ac:dyDescent="0.2">
      <c r="A37" s="3" t="s">
        <v>139</v>
      </c>
      <c r="B37" s="10">
        <v>1</v>
      </c>
      <c r="C37" s="10">
        <v>4</v>
      </c>
      <c r="D37" s="26">
        <v>1810189020</v>
      </c>
      <c r="E37" s="26" t="s">
        <v>49</v>
      </c>
      <c r="F37" s="23">
        <f>F39</f>
        <v>7.4</v>
      </c>
      <c r="G37" s="23">
        <f t="shared" ref="G37:H37" si="26">G39</f>
        <v>0</v>
      </c>
      <c r="H37" s="23">
        <f t="shared" si="26"/>
        <v>7.4</v>
      </c>
      <c r="I37" s="23">
        <f t="shared" ref="I37:K37" si="27">I39</f>
        <v>1.1000000000000001</v>
      </c>
      <c r="J37" s="123">
        <f t="shared" si="1"/>
        <v>14.864864864864865</v>
      </c>
      <c r="K37" s="23">
        <f t="shared" si="27"/>
        <v>6.3000000000000007</v>
      </c>
    </row>
    <row r="38" spans="1:11" x14ac:dyDescent="0.2">
      <c r="A38" s="3" t="s">
        <v>87</v>
      </c>
      <c r="B38" s="10">
        <v>1</v>
      </c>
      <c r="C38" s="10">
        <v>4</v>
      </c>
      <c r="D38" s="26">
        <v>1810189020</v>
      </c>
      <c r="E38" s="26" t="s">
        <v>207</v>
      </c>
      <c r="F38" s="23">
        <f>F39</f>
        <v>7.4</v>
      </c>
      <c r="G38" s="23">
        <f t="shared" ref="G38:K38" si="28">G39</f>
        <v>0</v>
      </c>
      <c r="H38" s="23">
        <f t="shared" si="28"/>
        <v>7.4</v>
      </c>
      <c r="I38" s="23">
        <f t="shared" si="28"/>
        <v>1.1000000000000001</v>
      </c>
      <c r="J38" s="123">
        <f t="shared" si="1"/>
        <v>14.864864864864865</v>
      </c>
      <c r="K38" s="23">
        <f t="shared" si="28"/>
        <v>6.3000000000000007</v>
      </c>
    </row>
    <row r="39" spans="1:11" x14ac:dyDescent="0.2">
      <c r="A39" s="3" t="s">
        <v>65</v>
      </c>
      <c r="B39" s="10">
        <v>1</v>
      </c>
      <c r="C39" s="10">
        <v>4</v>
      </c>
      <c r="D39" s="26">
        <v>1810189020</v>
      </c>
      <c r="E39" s="26">
        <v>540</v>
      </c>
      <c r="F39" s="23">
        <v>7.4</v>
      </c>
      <c r="G39" s="47"/>
      <c r="H39" s="48">
        <f>F39+G39</f>
        <v>7.4</v>
      </c>
      <c r="I39" s="49">
        <v>1.1000000000000001</v>
      </c>
      <c r="J39" s="123">
        <f t="shared" si="1"/>
        <v>14.864864864864865</v>
      </c>
      <c r="K39" s="51">
        <f>H39-I39</f>
        <v>6.3000000000000007</v>
      </c>
    </row>
    <row r="40" spans="1:11" ht="22.5" x14ac:dyDescent="0.2">
      <c r="A40" s="3" t="s">
        <v>149</v>
      </c>
      <c r="B40" s="10">
        <v>1</v>
      </c>
      <c r="C40" s="10">
        <v>4</v>
      </c>
      <c r="D40" s="26">
        <v>1810300000</v>
      </c>
      <c r="E40" s="26"/>
      <c r="F40" s="23">
        <f>F41</f>
        <v>108.5</v>
      </c>
      <c r="G40" s="23">
        <f t="shared" ref="G40:K40" si="29">G41</f>
        <v>0</v>
      </c>
      <c r="H40" s="23">
        <f t="shared" si="29"/>
        <v>108.5</v>
      </c>
      <c r="I40" s="23">
        <f t="shared" si="29"/>
        <v>28</v>
      </c>
      <c r="J40" s="123">
        <f t="shared" si="1"/>
        <v>25.806451612903224</v>
      </c>
      <c r="K40" s="23">
        <f t="shared" si="29"/>
        <v>80.5</v>
      </c>
    </row>
    <row r="41" spans="1:11" x14ac:dyDescent="0.2">
      <c r="A41" s="3" t="s">
        <v>110</v>
      </c>
      <c r="B41" s="10">
        <v>1</v>
      </c>
      <c r="C41" s="10">
        <v>4</v>
      </c>
      <c r="D41" s="26">
        <v>1810302400</v>
      </c>
      <c r="E41" s="26" t="s">
        <v>49</v>
      </c>
      <c r="F41" s="23">
        <f>F42+F45</f>
        <v>108.5</v>
      </c>
      <c r="G41" s="23">
        <f t="shared" ref="G41:H41" si="30">G42+G45</f>
        <v>0</v>
      </c>
      <c r="H41" s="23">
        <f t="shared" si="30"/>
        <v>108.5</v>
      </c>
      <c r="I41" s="23">
        <f t="shared" ref="I41:K41" si="31">I42+I45</f>
        <v>28</v>
      </c>
      <c r="J41" s="123">
        <f t="shared" si="1"/>
        <v>25.806451612903224</v>
      </c>
      <c r="K41" s="23">
        <f t="shared" si="31"/>
        <v>80.5</v>
      </c>
    </row>
    <row r="42" spans="1:11" ht="45" x14ac:dyDescent="0.2">
      <c r="A42" s="5" t="s">
        <v>70</v>
      </c>
      <c r="B42" s="10">
        <v>1</v>
      </c>
      <c r="C42" s="10">
        <v>4</v>
      </c>
      <c r="D42" s="26">
        <v>1810302400</v>
      </c>
      <c r="E42" s="26" t="s">
        <v>71</v>
      </c>
      <c r="F42" s="23">
        <f>F43</f>
        <v>70.5</v>
      </c>
      <c r="G42" s="23">
        <f t="shared" ref="G42:K43" si="32">G43</f>
        <v>0</v>
      </c>
      <c r="H42" s="23">
        <f t="shared" si="32"/>
        <v>70.5</v>
      </c>
      <c r="I42" s="23">
        <f t="shared" si="32"/>
        <v>23</v>
      </c>
      <c r="J42" s="123">
        <f t="shared" si="1"/>
        <v>32.62411347517731</v>
      </c>
      <c r="K42" s="23">
        <f t="shared" si="32"/>
        <v>47.5</v>
      </c>
    </row>
    <row r="43" spans="1:11" ht="22.5" x14ac:dyDescent="0.2">
      <c r="A43" s="5" t="s">
        <v>75</v>
      </c>
      <c r="B43" s="10">
        <v>1</v>
      </c>
      <c r="C43" s="10">
        <v>4</v>
      </c>
      <c r="D43" s="26">
        <v>1810302400</v>
      </c>
      <c r="E43" s="26" t="s">
        <v>76</v>
      </c>
      <c r="F43" s="23">
        <f>F44</f>
        <v>70.5</v>
      </c>
      <c r="G43" s="23">
        <f t="shared" si="32"/>
        <v>0</v>
      </c>
      <c r="H43" s="23">
        <f t="shared" si="32"/>
        <v>70.5</v>
      </c>
      <c r="I43" s="23">
        <f t="shared" si="32"/>
        <v>23</v>
      </c>
      <c r="J43" s="123">
        <f t="shared" si="1"/>
        <v>32.62411347517731</v>
      </c>
      <c r="K43" s="23">
        <f t="shared" si="32"/>
        <v>47.5</v>
      </c>
    </row>
    <row r="44" spans="1:11" ht="22.5" x14ac:dyDescent="0.2">
      <c r="A44" s="3" t="s">
        <v>57</v>
      </c>
      <c r="B44" s="10">
        <v>1</v>
      </c>
      <c r="C44" s="10">
        <v>4</v>
      </c>
      <c r="D44" s="26">
        <v>1810302400</v>
      </c>
      <c r="E44" s="26">
        <v>122</v>
      </c>
      <c r="F44" s="23">
        <v>70.5</v>
      </c>
      <c r="G44" s="47"/>
      <c r="H44" s="48">
        <f>F44+G44</f>
        <v>70.5</v>
      </c>
      <c r="I44" s="49">
        <v>23</v>
      </c>
      <c r="J44" s="123">
        <f t="shared" si="1"/>
        <v>32.62411347517731</v>
      </c>
      <c r="K44" s="51">
        <f>H44-I44</f>
        <v>47.5</v>
      </c>
    </row>
    <row r="45" spans="1:11" ht="22.5" x14ac:dyDescent="0.2">
      <c r="A45" s="3" t="s">
        <v>174</v>
      </c>
      <c r="B45" s="10">
        <v>1</v>
      </c>
      <c r="C45" s="10">
        <v>4</v>
      </c>
      <c r="D45" s="26">
        <v>1810302400</v>
      </c>
      <c r="E45" s="26" t="s">
        <v>67</v>
      </c>
      <c r="F45" s="23">
        <f>F46</f>
        <v>38</v>
      </c>
      <c r="G45" s="23">
        <f t="shared" ref="G45:K46" si="33">G46</f>
        <v>0</v>
      </c>
      <c r="H45" s="23">
        <f t="shared" si="33"/>
        <v>38</v>
      </c>
      <c r="I45" s="23">
        <f t="shared" si="33"/>
        <v>5</v>
      </c>
      <c r="J45" s="123">
        <f t="shared" si="1"/>
        <v>13.157894736842104</v>
      </c>
      <c r="K45" s="23">
        <f t="shared" si="33"/>
        <v>33</v>
      </c>
    </row>
    <row r="46" spans="1:11" ht="22.5" x14ac:dyDescent="0.2">
      <c r="A46" s="3" t="s">
        <v>68</v>
      </c>
      <c r="B46" s="10">
        <v>1</v>
      </c>
      <c r="C46" s="10">
        <v>4</v>
      </c>
      <c r="D46" s="26">
        <v>1810302400</v>
      </c>
      <c r="E46" s="26" t="s">
        <v>69</v>
      </c>
      <c r="F46" s="23">
        <f>F47</f>
        <v>38</v>
      </c>
      <c r="G46" s="23">
        <f t="shared" si="33"/>
        <v>0</v>
      </c>
      <c r="H46" s="23">
        <f t="shared" si="33"/>
        <v>38</v>
      </c>
      <c r="I46" s="23">
        <f t="shared" si="33"/>
        <v>5</v>
      </c>
      <c r="J46" s="123">
        <f t="shared" si="1"/>
        <v>13.157894736842104</v>
      </c>
      <c r="K46" s="23">
        <f t="shared" si="33"/>
        <v>33</v>
      </c>
    </row>
    <row r="47" spans="1:11" ht="22.5" x14ac:dyDescent="0.2">
      <c r="A47" s="20" t="s">
        <v>58</v>
      </c>
      <c r="B47" s="10">
        <v>1</v>
      </c>
      <c r="C47" s="10">
        <v>4</v>
      </c>
      <c r="D47" s="26">
        <v>1810302400</v>
      </c>
      <c r="E47" s="26">
        <v>244</v>
      </c>
      <c r="F47" s="23">
        <v>38</v>
      </c>
      <c r="G47" s="47"/>
      <c r="H47" s="48">
        <f>F47+G47</f>
        <v>38</v>
      </c>
      <c r="I47" s="49">
        <v>5</v>
      </c>
      <c r="J47" s="123">
        <f t="shared" si="1"/>
        <v>13.157894736842104</v>
      </c>
      <c r="K47" s="51">
        <f>H47-I47</f>
        <v>33</v>
      </c>
    </row>
    <row r="48" spans="1:11" ht="28.5" customHeight="1" x14ac:dyDescent="0.2">
      <c r="A48" s="3" t="s">
        <v>140</v>
      </c>
      <c r="B48" s="10">
        <v>1</v>
      </c>
      <c r="C48" s="10">
        <v>6</v>
      </c>
      <c r="D48" s="26"/>
      <c r="E48" s="26"/>
      <c r="F48" s="23" t="e">
        <f>#REF!+F49</f>
        <v>#REF!</v>
      </c>
      <c r="G48" s="23" t="e">
        <f>#REF!+G49</f>
        <v>#REF!</v>
      </c>
      <c r="H48" s="23">
        <f>H49</f>
        <v>8.1</v>
      </c>
      <c r="I48" s="23">
        <f t="shared" ref="I48:K48" si="34">I49</f>
        <v>8.1</v>
      </c>
      <c r="J48" s="23">
        <f t="shared" si="34"/>
        <v>100</v>
      </c>
      <c r="K48" s="23">
        <f t="shared" si="34"/>
        <v>0</v>
      </c>
    </row>
    <row r="49" spans="1:11" ht="22.5" x14ac:dyDescent="0.2">
      <c r="A49" s="8" t="s">
        <v>267</v>
      </c>
      <c r="B49" s="10">
        <v>1</v>
      </c>
      <c r="C49" s="10">
        <v>6</v>
      </c>
      <c r="D49" s="26">
        <v>1800000000</v>
      </c>
      <c r="E49" s="31"/>
      <c r="F49" s="23">
        <f>F50</f>
        <v>8.1</v>
      </c>
      <c r="G49" s="23">
        <f t="shared" ref="G49:K53" si="35">G50</f>
        <v>0</v>
      </c>
      <c r="H49" s="23">
        <f t="shared" si="35"/>
        <v>8.1</v>
      </c>
      <c r="I49" s="23">
        <f t="shared" si="35"/>
        <v>8.1</v>
      </c>
      <c r="J49" s="123">
        <f t="shared" si="1"/>
        <v>100</v>
      </c>
      <c r="K49" s="23">
        <f t="shared" si="35"/>
        <v>0</v>
      </c>
    </row>
    <row r="50" spans="1:11" ht="22.5" x14ac:dyDescent="0.2">
      <c r="A50" s="8" t="s">
        <v>161</v>
      </c>
      <c r="B50" s="10">
        <v>1</v>
      </c>
      <c r="C50" s="10">
        <v>6</v>
      </c>
      <c r="D50" s="26">
        <v>1810000000</v>
      </c>
      <c r="E50" s="31"/>
      <c r="F50" s="23">
        <f>F51</f>
        <v>8.1</v>
      </c>
      <c r="G50" s="23">
        <f t="shared" si="35"/>
        <v>0</v>
      </c>
      <c r="H50" s="23">
        <f t="shared" si="35"/>
        <v>8.1</v>
      </c>
      <c r="I50" s="23">
        <f t="shared" si="35"/>
        <v>8.1</v>
      </c>
      <c r="J50" s="123">
        <f t="shared" si="1"/>
        <v>100</v>
      </c>
      <c r="K50" s="23">
        <f t="shared" si="35"/>
        <v>0</v>
      </c>
    </row>
    <row r="51" spans="1:11" ht="33.75" x14ac:dyDescent="0.2">
      <c r="A51" s="8" t="s">
        <v>162</v>
      </c>
      <c r="B51" s="10">
        <v>1</v>
      </c>
      <c r="C51" s="10">
        <v>6</v>
      </c>
      <c r="D51" s="26">
        <v>1810100000</v>
      </c>
      <c r="E51" s="31"/>
      <c r="F51" s="23">
        <f>F52</f>
        <v>8.1</v>
      </c>
      <c r="G51" s="23">
        <f t="shared" si="35"/>
        <v>0</v>
      </c>
      <c r="H51" s="23">
        <f t="shared" si="35"/>
        <v>8.1</v>
      </c>
      <c r="I51" s="23">
        <f t="shared" si="35"/>
        <v>8.1</v>
      </c>
      <c r="J51" s="123">
        <f t="shared" si="1"/>
        <v>100</v>
      </c>
      <c r="K51" s="23">
        <f t="shared" si="35"/>
        <v>0</v>
      </c>
    </row>
    <row r="52" spans="1:11" ht="45" x14ac:dyDescent="0.2">
      <c r="A52" s="3" t="s">
        <v>139</v>
      </c>
      <c r="B52" s="10">
        <v>1</v>
      </c>
      <c r="C52" s="10">
        <v>6</v>
      </c>
      <c r="D52" s="26">
        <v>1810189020</v>
      </c>
      <c r="E52" s="31"/>
      <c r="F52" s="23">
        <f>F53</f>
        <v>8.1</v>
      </c>
      <c r="G52" s="23">
        <f t="shared" si="35"/>
        <v>0</v>
      </c>
      <c r="H52" s="23">
        <f t="shared" si="35"/>
        <v>8.1</v>
      </c>
      <c r="I52" s="23">
        <f t="shared" si="35"/>
        <v>8.1</v>
      </c>
      <c r="J52" s="123">
        <f t="shared" si="1"/>
        <v>100</v>
      </c>
      <c r="K52" s="23">
        <f t="shared" si="35"/>
        <v>0</v>
      </c>
    </row>
    <row r="53" spans="1:11" x14ac:dyDescent="0.2">
      <c r="A53" s="3" t="s">
        <v>87</v>
      </c>
      <c r="B53" s="10">
        <v>1</v>
      </c>
      <c r="C53" s="10">
        <v>6</v>
      </c>
      <c r="D53" s="26">
        <v>1810189020</v>
      </c>
      <c r="E53" s="31">
        <v>500</v>
      </c>
      <c r="F53" s="23">
        <f>F54</f>
        <v>8.1</v>
      </c>
      <c r="G53" s="23">
        <f t="shared" si="35"/>
        <v>0</v>
      </c>
      <c r="H53" s="23">
        <f t="shared" si="35"/>
        <v>8.1</v>
      </c>
      <c r="I53" s="23">
        <f t="shared" si="35"/>
        <v>8.1</v>
      </c>
      <c r="J53" s="123">
        <f t="shared" si="1"/>
        <v>100</v>
      </c>
      <c r="K53" s="23">
        <f t="shared" si="35"/>
        <v>0</v>
      </c>
    </row>
    <row r="54" spans="1:11" x14ac:dyDescent="0.2">
      <c r="A54" s="3" t="s">
        <v>65</v>
      </c>
      <c r="B54" s="10">
        <v>1</v>
      </c>
      <c r="C54" s="10">
        <v>6</v>
      </c>
      <c r="D54" s="26">
        <v>1810189020</v>
      </c>
      <c r="E54" s="31">
        <v>540</v>
      </c>
      <c r="F54" s="23">
        <v>8.1</v>
      </c>
      <c r="G54" s="47"/>
      <c r="H54" s="48">
        <f>F54+G54</f>
        <v>8.1</v>
      </c>
      <c r="I54" s="49">
        <v>8.1</v>
      </c>
      <c r="J54" s="123">
        <f t="shared" si="1"/>
        <v>100</v>
      </c>
      <c r="K54" s="51">
        <f>H54-I54</f>
        <v>0</v>
      </c>
    </row>
    <row r="55" spans="1:11" x14ac:dyDescent="0.2">
      <c r="A55" s="4" t="s">
        <v>37</v>
      </c>
      <c r="B55" s="10">
        <v>1</v>
      </c>
      <c r="C55" s="10">
        <v>11</v>
      </c>
      <c r="D55" s="26"/>
      <c r="E55" s="26" t="s">
        <v>66</v>
      </c>
      <c r="F55" s="23">
        <f t="shared" ref="F55:K60" si="36">F56</f>
        <v>50</v>
      </c>
      <c r="G55" s="23">
        <f t="shared" si="36"/>
        <v>0</v>
      </c>
      <c r="H55" s="23">
        <f t="shared" si="36"/>
        <v>50</v>
      </c>
      <c r="I55" s="23">
        <f t="shared" si="36"/>
        <v>0</v>
      </c>
      <c r="J55" s="123">
        <f t="shared" si="1"/>
        <v>0</v>
      </c>
      <c r="K55" s="23">
        <f t="shared" si="36"/>
        <v>50</v>
      </c>
    </row>
    <row r="56" spans="1:11" ht="33.75" x14ac:dyDescent="0.2">
      <c r="A56" s="8" t="s">
        <v>253</v>
      </c>
      <c r="B56" s="10">
        <v>1</v>
      </c>
      <c r="C56" s="10">
        <v>11</v>
      </c>
      <c r="D56" s="26">
        <v>1100000000</v>
      </c>
      <c r="E56" s="26" t="s">
        <v>66</v>
      </c>
      <c r="F56" s="23">
        <f t="shared" si="36"/>
        <v>50</v>
      </c>
      <c r="G56" s="23">
        <f t="shared" si="36"/>
        <v>0</v>
      </c>
      <c r="H56" s="23">
        <f t="shared" si="36"/>
        <v>50</v>
      </c>
      <c r="I56" s="23">
        <f t="shared" si="36"/>
        <v>0</v>
      </c>
      <c r="J56" s="123">
        <f t="shared" si="1"/>
        <v>0</v>
      </c>
      <c r="K56" s="23">
        <f t="shared" si="36"/>
        <v>50</v>
      </c>
    </row>
    <row r="57" spans="1:11" ht="38.25" customHeight="1" x14ac:dyDescent="0.2">
      <c r="A57" s="8" t="s">
        <v>85</v>
      </c>
      <c r="B57" s="10">
        <v>1</v>
      </c>
      <c r="C57" s="10">
        <v>11</v>
      </c>
      <c r="D57" s="26">
        <v>1110000000</v>
      </c>
      <c r="E57" s="26" t="s">
        <v>66</v>
      </c>
      <c r="F57" s="23">
        <f t="shared" si="36"/>
        <v>50</v>
      </c>
      <c r="G57" s="23">
        <f t="shared" si="36"/>
        <v>0</v>
      </c>
      <c r="H57" s="23">
        <f t="shared" si="36"/>
        <v>50</v>
      </c>
      <c r="I57" s="23">
        <f t="shared" si="36"/>
        <v>0</v>
      </c>
      <c r="J57" s="123">
        <f t="shared" si="1"/>
        <v>0</v>
      </c>
      <c r="K57" s="23">
        <f t="shared" si="36"/>
        <v>50</v>
      </c>
    </row>
    <row r="58" spans="1:11" ht="33.75" customHeight="1" x14ac:dyDescent="0.2">
      <c r="A58" s="8" t="s">
        <v>141</v>
      </c>
      <c r="B58" s="10">
        <v>1</v>
      </c>
      <c r="C58" s="10">
        <v>11</v>
      </c>
      <c r="D58" s="26">
        <v>1110100000</v>
      </c>
      <c r="E58" s="26" t="s">
        <v>66</v>
      </c>
      <c r="F58" s="23">
        <f t="shared" si="36"/>
        <v>50</v>
      </c>
      <c r="G58" s="23">
        <f t="shared" si="36"/>
        <v>0</v>
      </c>
      <c r="H58" s="23">
        <f t="shared" si="36"/>
        <v>50</v>
      </c>
      <c r="I58" s="23">
        <f t="shared" si="36"/>
        <v>0</v>
      </c>
      <c r="J58" s="123">
        <f t="shared" si="1"/>
        <v>0</v>
      </c>
      <c r="K58" s="23">
        <f t="shared" si="36"/>
        <v>50</v>
      </c>
    </row>
    <row r="59" spans="1:11" ht="33.75" customHeight="1" x14ac:dyDescent="0.2">
      <c r="A59" s="8" t="s">
        <v>59</v>
      </c>
      <c r="B59" s="10">
        <v>1</v>
      </c>
      <c r="C59" s="10">
        <v>11</v>
      </c>
      <c r="D59" s="26">
        <v>1110122020</v>
      </c>
      <c r="E59" s="26" t="s">
        <v>49</v>
      </c>
      <c r="F59" s="23">
        <f>F60</f>
        <v>50</v>
      </c>
      <c r="G59" s="23">
        <f t="shared" si="36"/>
        <v>0</v>
      </c>
      <c r="H59" s="23">
        <f t="shared" si="36"/>
        <v>50</v>
      </c>
      <c r="I59" s="23">
        <f t="shared" si="36"/>
        <v>0</v>
      </c>
      <c r="J59" s="123">
        <f t="shared" si="1"/>
        <v>0</v>
      </c>
      <c r="K59" s="23">
        <f t="shared" si="36"/>
        <v>50</v>
      </c>
    </row>
    <row r="60" spans="1:11" ht="33.75" customHeight="1" x14ac:dyDescent="0.2">
      <c r="A60" s="3" t="s">
        <v>77</v>
      </c>
      <c r="B60" s="10">
        <v>1</v>
      </c>
      <c r="C60" s="10">
        <v>11</v>
      </c>
      <c r="D60" s="26">
        <v>1110122020</v>
      </c>
      <c r="E60" s="26" t="s">
        <v>78</v>
      </c>
      <c r="F60" s="23">
        <f>F61</f>
        <v>50</v>
      </c>
      <c r="G60" s="23">
        <f t="shared" si="36"/>
        <v>0</v>
      </c>
      <c r="H60" s="23">
        <f t="shared" si="36"/>
        <v>50</v>
      </c>
      <c r="I60" s="23">
        <f t="shared" si="36"/>
        <v>0</v>
      </c>
      <c r="J60" s="123">
        <f t="shared" ref="J60:J112" si="37">I60/H60*100</f>
        <v>0</v>
      </c>
      <c r="K60" s="23">
        <f t="shared" si="36"/>
        <v>50</v>
      </c>
    </row>
    <row r="61" spans="1:11" x14ac:dyDescent="0.2">
      <c r="A61" s="3" t="s">
        <v>60</v>
      </c>
      <c r="B61" s="10">
        <v>1</v>
      </c>
      <c r="C61" s="10">
        <v>11</v>
      </c>
      <c r="D61" s="26">
        <v>1110122020</v>
      </c>
      <c r="E61" s="26" t="s">
        <v>53</v>
      </c>
      <c r="F61" s="23">
        <v>50</v>
      </c>
      <c r="G61" s="47"/>
      <c r="H61" s="48">
        <f>F61+G61</f>
        <v>50</v>
      </c>
      <c r="I61" s="49">
        <v>0</v>
      </c>
      <c r="J61" s="123">
        <f t="shared" si="37"/>
        <v>0</v>
      </c>
      <c r="K61" s="51">
        <f>H61-I61</f>
        <v>50</v>
      </c>
    </row>
    <row r="62" spans="1:11" x14ac:dyDescent="0.2">
      <c r="A62" s="4" t="s">
        <v>38</v>
      </c>
      <c r="B62" s="10">
        <v>1</v>
      </c>
      <c r="C62" s="10">
        <v>13</v>
      </c>
      <c r="D62" s="26" t="s">
        <v>66</v>
      </c>
      <c r="E62" s="26" t="s">
        <v>66</v>
      </c>
      <c r="F62" s="23" t="e">
        <f>F63+F69+F82+F89+F108</f>
        <v>#REF!</v>
      </c>
      <c r="G62" s="23" t="e">
        <f>G63+G69+G82+G89+G108</f>
        <v>#REF!</v>
      </c>
      <c r="H62" s="23">
        <f>H63+H69+H82+H89+H108</f>
        <v>4707.7585599999993</v>
      </c>
      <c r="I62" s="23">
        <f>I63+I69+I82+I89+I108</f>
        <v>1378.6219999999998</v>
      </c>
      <c r="J62" s="123">
        <f t="shared" si="37"/>
        <v>29.284042128107778</v>
      </c>
      <c r="K62" s="23">
        <f>K63+K69+K82+K89+K108</f>
        <v>3329.1365599999999</v>
      </c>
    </row>
    <row r="63" spans="1:11" ht="22.5" x14ac:dyDescent="0.2">
      <c r="A63" s="8" t="s">
        <v>254</v>
      </c>
      <c r="B63" s="10">
        <v>1</v>
      </c>
      <c r="C63" s="10">
        <v>13</v>
      </c>
      <c r="D63" s="26">
        <v>2500000000</v>
      </c>
      <c r="E63" s="26" t="s">
        <v>66</v>
      </c>
      <c r="F63" s="23">
        <f>F64</f>
        <v>3.2</v>
      </c>
      <c r="G63" s="23">
        <f t="shared" ref="G63:K67" si="38">G64</f>
        <v>0</v>
      </c>
      <c r="H63" s="23">
        <f t="shared" si="38"/>
        <v>3.2</v>
      </c>
      <c r="I63" s="23">
        <f t="shared" si="38"/>
        <v>0</v>
      </c>
      <c r="J63" s="123">
        <f t="shared" si="37"/>
        <v>0</v>
      </c>
      <c r="K63" s="23">
        <f t="shared" si="38"/>
        <v>3.2</v>
      </c>
    </row>
    <row r="64" spans="1:11" ht="35.25" customHeight="1" x14ac:dyDescent="0.2">
      <c r="A64" s="8" t="s">
        <v>142</v>
      </c>
      <c r="B64" s="10">
        <v>1</v>
      </c>
      <c r="C64" s="10">
        <v>13</v>
      </c>
      <c r="D64" s="26">
        <v>2500100000</v>
      </c>
      <c r="E64" s="26" t="s">
        <v>66</v>
      </c>
      <c r="F64" s="23">
        <f>F65</f>
        <v>3.2</v>
      </c>
      <c r="G64" s="23">
        <f t="shared" si="38"/>
        <v>0</v>
      </c>
      <c r="H64" s="23">
        <f t="shared" si="38"/>
        <v>3.2</v>
      </c>
      <c r="I64" s="23">
        <f t="shared" si="38"/>
        <v>0</v>
      </c>
      <c r="J64" s="123">
        <f t="shared" si="37"/>
        <v>0</v>
      </c>
      <c r="K64" s="23">
        <f t="shared" si="38"/>
        <v>3.2</v>
      </c>
    </row>
    <row r="65" spans="1:11" ht="35.25" customHeight="1" x14ac:dyDescent="0.2">
      <c r="A65" s="8" t="s">
        <v>112</v>
      </c>
      <c r="B65" s="10">
        <v>1</v>
      </c>
      <c r="C65" s="10">
        <v>13</v>
      </c>
      <c r="D65" s="26">
        <v>2500199990</v>
      </c>
      <c r="E65" s="26" t="s">
        <v>49</v>
      </c>
      <c r="F65" s="23">
        <f>F66</f>
        <v>3.2</v>
      </c>
      <c r="G65" s="23">
        <f t="shared" si="38"/>
        <v>0</v>
      </c>
      <c r="H65" s="23">
        <f t="shared" si="38"/>
        <v>3.2</v>
      </c>
      <c r="I65" s="23">
        <f t="shared" si="38"/>
        <v>0</v>
      </c>
      <c r="J65" s="123">
        <f t="shared" si="37"/>
        <v>0</v>
      </c>
      <c r="K65" s="23">
        <f t="shared" si="38"/>
        <v>3.2</v>
      </c>
    </row>
    <row r="66" spans="1:11" ht="35.25" customHeight="1" x14ac:dyDescent="0.2">
      <c r="A66" s="3" t="s">
        <v>174</v>
      </c>
      <c r="B66" s="10">
        <v>1</v>
      </c>
      <c r="C66" s="10">
        <v>13</v>
      </c>
      <c r="D66" s="26">
        <v>2500199990</v>
      </c>
      <c r="E66" s="26" t="s">
        <v>67</v>
      </c>
      <c r="F66" s="23">
        <f>F67</f>
        <v>3.2</v>
      </c>
      <c r="G66" s="23">
        <f t="shared" si="38"/>
        <v>0</v>
      </c>
      <c r="H66" s="23">
        <f t="shared" si="38"/>
        <v>3.2</v>
      </c>
      <c r="I66" s="23">
        <f t="shared" si="38"/>
        <v>0</v>
      </c>
      <c r="J66" s="123">
        <f t="shared" si="37"/>
        <v>0</v>
      </c>
      <c r="K66" s="23">
        <f t="shared" si="38"/>
        <v>3.2</v>
      </c>
    </row>
    <row r="67" spans="1:11" ht="35.25" customHeight="1" x14ac:dyDescent="0.2">
      <c r="A67" s="3" t="s">
        <v>68</v>
      </c>
      <c r="B67" s="10">
        <v>1</v>
      </c>
      <c r="C67" s="10">
        <v>13</v>
      </c>
      <c r="D67" s="26">
        <v>2500199990</v>
      </c>
      <c r="E67" s="26" t="s">
        <v>69</v>
      </c>
      <c r="F67" s="23">
        <f>F68</f>
        <v>3.2</v>
      </c>
      <c r="G67" s="23">
        <f t="shared" si="38"/>
        <v>0</v>
      </c>
      <c r="H67" s="23">
        <f t="shared" si="38"/>
        <v>3.2</v>
      </c>
      <c r="I67" s="23">
        <f t="shared" si="38"/>
        <v>0</v>
      </c>
      <c r="J67" s="123">
        <f t="shared" si="37"/>
        <v>0</v>
      </c>
      <c r="K67" s="23">
        <f t="shared" si="38"/>
        <v>3.2</v>
      </c>
    </row>
    <row r="68" spans="1:11" ht="22.5" x14ac:dyDescent="0.2">
      <c r="A68" s="20" t="s">
        <v>58</v>
      </c>
      <c r="B68" s="10">
        <v>1</v>
      </c>
      <c r="C68" s="10">
        <v>13</v>
      </c>
      <c r="D68" s="26">
        <v>2500199990</v>
      </c>
      <c r="E68" s="26">
        <v>244</v>
      </c>
      <c r="F68" s="23">
        <v>3.2</v>
      </c>
      <c r="G68" s="47"/>
      <c r="H68" s="48">
        <f>F68+G68</f>
        <v>3.2</v>
      </c>
      <c r="I68" s="49">
        <v>0</v>
      </c>
      <c r="J68" s="123">
        <f t="shared" si="37"/>
        <v>0</v>
      </c>
      <c r="K68" s="51">
        <f>H68-I68</f>
        <v>3.2</v>
      </c>
    </row>
    <row r="69" spans="1:11" ht="33.75" x14ac:dyDescent="0.2">
      <c r="A69" s="8" t="s">
        <v>255</v>
      </c>
      <c r="B69" s="10">
        <v>1</v>
      </c>
      <c r="C69" s="10">
        <v>13</v>
      </c>
      <c r="D69" s="26">
        <v>1000000000</v>
      </c>
      <c r="E69" s="26" t="s">
        <v>66</v>
      </c>
      <c r="F69" s="23">
        <f>F70+F76</f>
        <v>9</v>
      </c>
      <c r="G69" s="23">
        <f t="shared" ref="G69:H69" si="39">G70+G76</f>
        <v>0</v>
      </c>
      <c r="H69" s="23">
        <f t="shared" si="39"/>
        <v>9</v>
      </c>
      <c r="I69" s="23">
        <f t="shared" ref="I69:K69" si="40">I70+I76</f>
        <v>0</v>
      </c>
      <c r="J69" s="123">
        <f t="shared" si="37"/>
        <v>0</v>
      </c>
      <c r="K69" s="23">
        <f t="shared" si="40"/>
        <v>9</v>
      </c>
    </row>
    <row r="70" spans="1:11" ht="33" customHeight="1" x14ac:dyDescent="0.2">
      <c r="A70" s="8" t="s">
        <v>106</v>
      </c>
      <c r="B70" s="10">
        <v>1</v>
      </c>
      <c r="C70" s="10">
        <v>13</v>
      </c>
      <c r="D70" s="26">
        <v>1020000000</v>
      </c>
      <c r="E70" s="26" t="s">
        <v>66</v>
      </c>
      <c r="F70" s="23">
        <f>F71</f>
        <v>4</v>
      </c>
      <c r="G70" s="23">
        <f t="shared" ref="G70:K74" si="41">G71</f>
        <v>0</v>
      </c>
      <c r="H70" s="23">
        <f t="shared" si="41"/>
        <v>4</v>
      </c>
      <c r="I70" s="23">
        <f t="shared" si="41"/>
        <v>0</v>
      </c>
      <c r="J70" s="123">
        <f t="shared" si="37"/>
        <v>0</v>
      </c>
      <c r="K70" s="23">
        <f t="shared" si="41"/>
        <v>4</v>
      </c>
    </row>
    <row r="71" spans="1:11" ht="21.75" customHeight="1" x14ac:dyDescent="0.2">
      <c r="A71" s="8" t="s">
        <v>107</v>
      </c>
      <c r="B71" s="10">
        <v>1</v>
      </c>
      <c r="C71" s="10">
        <v>13</v>
      </c>
      <c r="D71" s="26">
        <v>1020100000</v>
      </c>
      <c r="E71" s="26" t="s">
        <v>66</v>
      </c>
      <c r="F71" s="23">
        <f>F72</f>
        <v>4</v>
      </c>
      <c r="G71" s="23">
        <f t="shared" si="41"/>
        <v>0</v>
      </c>
      <c r="H71" s="23">
        <f t="shared" si="41"/>
        <v>4</v>
      </c>
      <c r="I71" s="23">
        <f t="shared" si="41"/>
        <v>0</v>
      </c>
      <c r="J71" s="123">
        <f t="shared" si="37"/>
        <v>0</v>
      </c>
      <c r="K71" s="23">
        <f t="shared" si="41"/>
        <v>4</v>
      </c>
    </row>
    <row r="72" spans="1:11" ht="21.75" customHeight="1" x14ac:dyDescent="0.2">
      <c r="A72" s="8" t="s">
        <v>108</v>
      </c>
      <c r="B72" s="10">
        <v>1</v>
      </c>
      <c r="C72" s="10">
        <v>13</v>
      </c>
      <c r="D72" s="26">
        <v>1020120040</v>
      </c>
      <c r="E72" s="26" t="s">
        <v>49</v>
      </c>
      <c r="F72" s="23">
        <f>F73</f>
        <v>4</v>
      </c>
      <c r="G72" s="23">
        <f t="shared" si="41"/>
        <v>0</v>
      </c>
      <c r="H72" s="23">
        <f t="shared" si="41"/>
        <v>4</v>
      </c>
      <c r="I72" s="23">
        <f t="shared" si="41"/>
        <v>0</v>
      </c>
      <c r="J72" s="123">
        <f t="shared" si="37"/>
        <v>0</v>
      </c>
      <c r="K72" s="23">
        <f t="shared" si="41"/>
        <v>4</v>
      </c>
    </row>
    <row r="73" spans="1:11" ht="21.75" customHeight="1" x14ac:dyDescent="0.2">
      <c r="A73" s="3" t="s">
        <v>174</v>
      </c>
      <c r="B73" s="15">
        <v>1</v>
      </c>
      <c r="C73" s="15">
        <v>13</v>
      </c>
      <c r="D73" s="11">
        <v>1020120040</v>
      </c>
      <c r="E73" s="26" t="s">
        <v>67</v>
      </c>
      <c r="F73" s="23">
        <f>F74</f>
        <v>4</v>
      </c>
      <c r="G73" s="23">
        <f t="shared" si="41"/>
        <v>0</v>
      </c>
      <c r="H73" s="23">
        <f t="shared" si="41"/>
        <v>4</v>
      </c>
      <c r="I73" s="23">
        <f t="shared" si="41"/>
        <v>0</v>
      </c>
      <c r="J73" s="123">
        <f t="shared" si="37"/>
        <v>0</v>
      </c>
      <c r="K73" s="23">
        <f t="shared" si="41"/>
        <v>4</v>
      </c>
    </row>
    <row r="74" spans="1:11" ht="21.75" customHeight="1" x14ac:dyDescent="0.2">
      <c r="A74" s="3" t="s">
        <v>68</v>
      </c>
      <c r="B74" s="15">
        <v>1</v>
      </c>
      <c r="C74" s="15">
        <v>13</v>
      </c>
      <c r="D74" s="11">
        <v>1020120040</v>
      </c>
      <c r="E74" s="26" t="s">
        <v>69</v>
      </c>
      <c r="F74" s="23">
        <f>F75</f>
        <v>4</v>
      </c>
      <c r="G74" s="23">
        <f t="shared" si="41"/>
        <v>0</v>
      </c>
      <c r="H74" s="23">
        <f t="shared" si="41"/>
        <v>4</v>
      </c>
      <c r="I74" s="23">
        <f t="shared" si="41"/>
        <v>0</v>
      </c>
      <c r="J74" s="123">
        <f t="shared" si="37"/>
        <v>0</v>
      </c>
      <c r="K74" s="23">
        <f t="shared" si="41"/>
        <v>4</v>
      </c>
    </row>
    <row r="75" spans="1:11" ht="22.5" x14ac:dyDescent="0.2">
      <c r="A75" s="20" t="s">
        <v>58</v>
      </c>
      <c r="B75" s="15">
        <v>1</v>
      </c>
      <c r="C75" s="15">
        <v>13</v>
      </c>
      <c r="D75" s="11">
        <v>1020120040</v>
      </c>
      <c r="E75" s="26">
        <v>244</v>
      </c>
      <c r="F75" s="23">
        <v>4</v>
      </c>
      <c r="G75" s="47"/>
      <c r="H75" s="48">
        <f>F75+G75</f>
        <v>4</v>
      </c>
      <c r="I75" s="49">
        <v>0</v>
      </c>
      <c r="J75" s="123">
        <f t="shared" si="37"/>
        <v>0</v>
      </c>
      <c r="K75" s="51">
        <f>H75-I75</f>
        <v>4</v>
      </c>
    </row>
    <row r="76" spans="1:11" x14ac:dyDescent="0.2">
      <c r="A76" s="6" t="s">
        <v>121</v>
      </c>
      <c r="B76" s="15">
        <v>1</v>
      </c>
      <c r="C76" s="15">
        <v>13</v>
      </c>
      <c r="D76" s="27">
        <v>1030000000</v>
      </c>
      <c r="E76" s="45"/>
      <c r="F76" s="24">
        <f>F77</f>
        <v>5</v>
      </c>
      <c r="G76" s="24">
        <f t="shared" ref="G76:K80" si="42">G77</f>
        <v>0</v>
      </c>
      <c r="H76" s="24">
        <f t="shared" si="42"/>
        <v>5</v>
      </c>
      <c r="I76" s="36">
        <f t="shared" si="42"/>
        <v>0</v>
      </c>
      <c r="J76" s="123">
        <f t="shared" si="37"/>
        <v>0</v>
      </c>
      <c r="K76" s="36">
        <f t="shared" si="42"/>
        <v>5</v>
      </c>
    </row>
    <row r="77" spans="1:11" ht="42" customHeight="1" x14ac:dyDescent="0.2">
      <c r="A77" s="6" t="s">
        <v>122</v>
      </c>
      <c r="B77" s="15">
        <v>1</v>
      </c>
      <c r="C77" s="15">
        <v>13</v>
      </c>
      <c r="D77" s="27">
        <v>1030100000</v>
      </c>
      <c r="E77" s="45"/>
      <c r="F77" s="24">
        <f>F78</f>
        <v>5</v>
      </c>
      <c r="G77" s="24">
        <f t="shared" si="42"/>
        <v>0</v>
      </c>
      <c r="H77" s="24">
        <f t="shared" si="42"/>
        <v>5</v>
      </c>
      <c r="I77" s="36">
        <f t="shared" si="42"/>
        <v>0</v>
      </c>
      <c r="J77" s="123">
        <f t="shared" si="37"/>
        <v>0</v>
      </c>
      <c r="K77" s="36">
        <f t="shared" si="42"/>
        <v>5</v>
      </c>
    </row>
    <row r="78" spans="1:11" ht="25.5" customHeight="1" x14ac:dyDescent="0.2">
      <c r="A78" s="6" t="s">
        <v>112</v>
      </c>
      <c r="B78" s="15">
        <v>1</v>
      </c>
      <c r="C78" s="15">
        <v>13</v>
      </c>
      <c r="D78" s="27">
        <v>1030199990</v>
      </c>
      <c r="E78" s="45" t="s">
        <v>49</v>
      </c>
      <c r="F78" s="24">
        <f>F79</f>
        <v>5</v>
      </c>
      <c r="G78" s="24">
        <f t="shared" si="42"/>
        <v>0</v>
      </c>
      <c r="H78" s="24">
        <f t="shared" si="42"/>
        <v>5</v>
      </c>
      <c r="I78" s="36">
        <f t="shared" si="42"/>
        <v>0</v>
      </c>
      <c r="J78" s="123">
        <f t="shared" si="37"/>
        <v>0</v>
      </c>
      <c r="K78" s="36">
        <f t="shared" si="42"/>
        <v>5</v>
      </c>
    </row>
    <row r="79" spans="1:11" ht="25.5" customHeight="1" x14ac:dyDescent="0.2">
      <c r="A79" s="3" t="s">
        <v>174</v>
      </c>
      <c r="B79" s="27" t="s">
        <v>209</v>
      </c>
      <c r="C79" s="27">
        <v>13</v>
      </c>
      <c r="D79" s="27">
        <v>1030199990</v>
      </c>
      <c r="E79" s="45" t="s">
        <v>67</v>
      </c>
      <c r="F79" s="24">
        <f>F80</f>
        <v>5</v>
      </c>
      <c r="G79" s="24">
        <f t="shared" si="42"/>
        <v>0</v>
      </c>
      <c r="H79" s="24">
        <f t="shared" si="42"/>
        <v>5</v>
      </c>
      <c r="I79" s="36">
        <f t="shared" si="42"/>
        <v>0</v>
      </c>
      <c r="J79" s="123">
        <f t="shared" si="37"/>
        <v>0</v>
      </c>
      <c r="K79" s="36">
        <f t="shared" si="42"/>
        <v>5</v>
      </c>
    </row>
    <row r="80" spans="1:11" ht="25.5" customHeight="1" x14ac:dyDescent="0.2">
      <c r="A80" s="3" t="s">
        <v>68</v>
      </c>
      <c r="B80" s="27" t="s">
        <v>209</v>
      </c>
      <c r="C80" s="27">
        <v>13</v>
      </c>
      <c r="D80" s="27">
        <v>1030199990</v>
      </c>
      <c r="E80" s="45" t="s">
        <v>69</v>
      </c>
      <c r="F80" s="24">
        <f>F81</f>
        <v>5</v>
      </c>
      <c r="G80" s="24">
        <f t="shared" si="42"/>
        <v>0</v>
      </c>
      <c r="H80" s="24">
        <f t="shared" si="42"/>
        <v>5</v>
      </c>
      <c r="I80" s="36">
        <f t="shared" si="42"/>
        <v>0</v>
      </c>
      <c r="J80" s="123">
        <f t="shared" si="37"/>
        <v>0</v>
      </c>
      <c r="K80" s="36">
        <f t="shared" si="42"/>
        <v>5</v>
      </c>
    </row>
    <row r="81" spans="1:11" ht="22.5" x14ac:dyDescent="0.2">
      <c r="A81" s="20" t="s">
        <v>58</v>
      </c>
      <c r="B81" s="27" t="s">
        <v>209</v>
      </c>
      <c r="C81" s="27">
        <v>13</v>
      </c>
      <c r="D81" s="27">
        <v>1030199990</v>
      </c>
      <c r="E81" s="26">
        <v>244</v>
      </c>
      <c r="F81" s="24">
        <v>5</v>
      </c>
      <c r="G81" s="24"/>
      <c r="H81" s="48">
        <f>F81+G81</f>
        <v>5</v>
      </c>
      <c r="I81" s="49">
        <v>0</v>
      </c>
      <c r="J81" s="123">
        <f t="shared" si="37"/>
        <v>0</v>
      </c>
      <c r="K81" s="51">
        <f>H81-I81</f>
        <v>5</v>
      </c>
    </row>
    <row r="82" spans="1:11" ht="22.5" x14ac:dyDescent="0.2">
      <c r="A82" s="17" t="s">
        <v>266</v>
      </c>
      <c r="B82" s="15">
        <v>1</v>
      </c>
      <c r="C82" s="15">
        <v>13</v>
      </c>
      <c r="D82" s="11">
        <v>1200000000</v>
      </c>
      <c r="E82" s="26" t="s">
        <v>66</v>
      </c>
      <c r="F82" s="23" t="e">
        <f>#REF!+F83</f>
        <v>#REF!</v>
      </c>
      <c r="G82" s="23" t="e">
        <f>#REF!+G83</f>
        <v>#REF!</v>
      </c>
      <c r="H82" s="23">
        <f>H83</f>
        <v>15</v>
      </c>
      <c r="I82" s="23">
        <f t="shared" ref="I82:K82" si="43">I83</f>
        <v>12.75</v>
      </c>
      <c r="J82" s="23">
        <f t="shared" si="43"/>
        <v>85</v>
      </c>
      <c r="K82" s="23">
        <f t="shared" si="43"/>
        <v>2.25</v>
      </c>
    </row>
    <row r="83" spans="1:11" ht="22.5" x14ac:dyDescent="0.2">
      <c r="A83" s="3" t="s">
        <v>249</v>
      </c>
      <c r="B83" s="10">
        <v>1</v>
      </c>
      <c r="C83" s="10">
        <v>13</v>
      </c>
      <c r="D83" s="11" t="s">
        <v>250</v>
      </c>
      <c r="E83" s="31"/>
      <c r="F83" s="23">
        <f>F84</f>
        <v>0</v>
      </c>
      <c r="G83" s="23">
        <f t="shared" ref="G83:K87" si="44">G84</f>
        <v>15</v>
      </c>
      <c r="H83" s="23">
        <f t="shared" si="44"/>
        <v>15</v>
      </c>
      <c r="I83" s="23">
        <f t="shared" si="44"/>
        <v>12.75</v>
      </c>
      <c r="J83" s="123">
        <f t="shared" si="37"/>
        <v>85</v>
      </c>
      <c r="K83" s="23">
        <f t="shared" si="44"/>
        <v>2.25</v>
      </c>
    </row>
    <row r="84" spans="1:11" ht="22.5" x14ac:dyDescent="0.2">
      <c r="A84" s="8" t="s">
        <v>111</v>
      </c>
      <c r="B84" s="10">
        <v>1</v>
      </c>
      <c r="C84" s="10">
        <v>13</v>
      </c>
      <c r="D84" s="26" t="s">
        <v>251</v>
      </c>
      <c r="E84" s="31"/>
      <c r="F84" s="23">
        <f>F85</f>
        <v>0</v>
      </c>
      <c r="G84" s="23">
        <f t="shared" si="44"/>
        <v>15</v>
      </c>
      <c r="H84" s="23">
        <f t="shared" si="44"/>
        <v>15</v>
      </c>
      <c r="I84" s="23">
        <f t="shared" si="44"/>
        <v>12.75</v>
      </c>
      <c r="J84" s="123">
        <f t="shared" si="37"/>
        <v>85</v>
      </c>
      <c r="K84" s="23">
        <f t="shared" si="44"/>
        <v>2.25</v>
      </c>
    </row>
    <row r="85" spans="1:11" ht="22.5" x14ac:dyDescent="0.2">
      <c r="A85" s="8" t="s">
        <v>112</v>
      </c>
      <c r="B85" s="10">
        <v>1</v>
      </c>
      <c r="C85" s="10">
        <v>13</v>
      </c>
      <c r="D85" s="26" t="s">
        <v>252</v>
      </c>
      <c r="E85" s="31"/>
      <c r="F85" s="23">
        <f>F86</f>
        <v>0</v>
      </c>
      <c r="G85" s="23">
        <f t="shared" si="44"/>
        <v>15</v>
      </c>
      <c r="H85" s="23">
        <f t="shared" si="44"/>
        <v>15</v>
      </c>
      <c r="I85" s="23">
        <f t="shared" si="44"/>
        <v>12.75</v>
      </c>
      <c r="J85" s="123">
        <f t="shared" si="37"/>
        <v>85</v>
      </c>
      <c r="K85" s="23">
        <f t="shared" si="44"/>
        <v>2.25</v>
      </c>
    </row>
    <row r="86" spans="1:11" ht="22.5" x14ac:dyDescent="0.2">
      <c r="A86" s="3" t="s">
        <v>174</v>
      </c>
      <c r="B86" s="10">
        <v>1</v>
      </c>
      <c r="C86" s="10">
        <v>13</v>
      </c>
      <c r="D86" s="26" t="s">
        <v>252</v>
      </c>
      <c r="E86" s="31">
        <v>200</v>
      </c>
      <c r="F86" s="23">
        <f>F87</f>
        <v>0</v>
      </c>
      <c r="G86" s="23">
        <f t="shared" si="44"/>
        <v>15</v>
      </c>
      <c r="H86" s="23">
        <f t="shared" si="44"/>
        <v>15</v>
      </c>
      <c r="I86" s="23">
        <f t="shared" si="44"/>
        <v>12.75</v>
      </c>
      <c r="J86" s="123">
        <f t="shared" si="37"/>
        <v>85</v>
      </c>
      <c r="K86" s="23">
        <f t="shared" si="44"/>
        <v>2.25</v>
      </c>
    </row>
    <row r="87" spans="1:11" ht="22.5" x14ac:dyDescent="0.2">
      <c r="A87" s="3" t="s">
        <v>68</v>
      </c>
      <c r="B87" s="10">
        <v>1</v>
      </c>
      <c r="C87" s="10">
        <v>13</v>
      </c>
      <c r="D87" s="26" t="s">
        <v>252</v>
      </c>
      <c r="E87" s="31">
        <v>240</v>
      </c>
      <c r="F87" s="23">
        <f>F88</f>
        <v>0</v>
      </c>
      <c r="G87" s="23">
        <f t="shared" si="44"/>
        <v>15</v>
      </c>
      <c r="H87" s="23">
        <f t="shared" si="44"/>
        <v>15</v>
      </c>
      <c r="I87" s="23">
        <f t="shared" si="44"/>
        <v>12.75</v>
      </c>
      <c r="J87" s="123">
        <f t="shared" si="37"/>
        <v>85</v>
      </c>
      <c r="K87" s="23">
        <f t="shared" si="44"/>
        <v>2.25</v>
      </c>
    </row>
    <row r="88" spans="1:11" ht="22.5" x14ac:dyDescent="0.2">
      <c r="A88" s="20" t="s">
        <v>58</v>
      </c>
      <c r="B88" s="10">
        <v>1</v>
      </c>
      <c r="C88" s="10">
        <v>13</v>
      </c>
      <c r="D88" s="26" t="s">
        <v>252</v>
      </c>
      <c r="E88" s="26">
        <v>244</v>
      </c>
      <c r="F88" s="23"/>
      <c r="G88" s="47">
        <v>15</v>
      </c>
      <c r="H88" s="48">
        <f>F88+G88</f>
        <v>15</v>
      </c>
      <c r="I88" s="49">
        <v>12.75</v>
      </c>
      <c r="J88" s="123">
        <f t="shared" si="37"/>
        <v>85</v>
      </c>
      <c r="K88" s="51">
        <f>H88-I88</f>
        <v>2.25</v>
      </c>
    </row>
    <row r="89" spans="1:11" ht="22.5" x14ac:dyDescent="0.2">
      <c r="A89" s="8" t="s">
        <v>256</v>
      </c>
      <c r="B89" s="10">
        <v>1</v>
      </c>
      <c r="C89" s="10">
        <v>13</v>
      </c>
      <c r="D89" s="26">
        <v>1700000000</v>
      </c>
      <c r="E89" s="26" t="s">
        <v>66</v>
      </c>
      <c r="F89" s="23" t="e">
        <f>F90+#REF!+F99+F103</f>
        <v>#REF!</v>
      </c>
      <c r="G89" s="23" t="e">
        <f>G90+#REF!+G99+G103</f>
        <v>#REF!</v>
      </c>
      <c r="H89" s="23">
        <f>H90+H99+H103</f>
        <v>1693.1</v>
      </c>
      <c r="I89" s="23">
        <f t="shared" ref="I89:K89" si="45">I90+I99+I103</f>
        <v>269.62</v>
      </c>
      <c r="J89" s="23">
        <f t="shared" si="45"/>
        <v>191.85574628682735</v>
      </c>
      <c r="K89" s="23">
        <f t="shared" si="45"/>
        <v>1423.4799999999998</v>
      </c>
    </row>
    <row r="90" spans="1:11" ht="38.25" customHeight="1" x14ac:dyDescent="0.2">
      <c r="A90" s="8" t="s">
        <v>168</v>
      </c>
      <c r="B90" s="10">
        <v>1</v>
      </c>
      <c r="C90" s="10">
        <v>13</v>
      </c>
      <c r="D90" s="26">
        <v>1700100000</v>
      </c>
      <c r="E90" s="26" t="s">
        <v>66</v>
      </c>
      <c r="F90" s="23">
        <f>F91</f>
        <v>1642.8</v>
      </c>
      <c r="G90" s="23">
        <f t="shared" ref="G90:K90" si="46">G91</f>
        <v>0</v>
      </c>
      <c r="H90" s="23">
        <f t="shared" si="46"/>
        <v>1642.8</v>
      </c>
      <c r="I90" s="23">
        <f t="shared" si="46"/>
        <v>229.26499999999999</v>
      </c>
      <c r="J90" s="123">
        <f t="shared" si="37"/>
        <v>13.955746286827367</v>
      </c>
      <c r="K90" s="23">
        <f t="shared" si="46"/>
        <v>1413.5349999999999</v>
      </c>
    </row>
    <row r="91" spans="1:11" ht="35.25" customHeight="1" x14ac:dyDescent="0.2">
      <c r="A91" s="8" t="s">
        <v>112</v>
      </c>
      <c r="B91" s="10">
        <v>1</v>
      </c>
      <c r="C91" s="10">
        <v>13</v>
      </c>
      <c r="D91" s="26">
        <v>1700199990</v>
      </c>
      <c r="E91" s="26" t="s">
        <v>49</v>
      </c>
      <c r="F91" s="23">
        <f>F92+F95</f>
        <v>1642.8</v>
      </c>
      <c r="G91" s="23">
        <f t="shared" ref="G91:H91" si="47">G92+G95</f>
        <v>0</v>
      </c>
      <c r="H91" s="23">
        <f t="shared" si="47"/>
        <v>1642.8</v>
      </c>
      <c r="I91" s="23">
        <f t="shared" ref="I91:K91" si="48">I92+I95</f>
        <v>229.26499999999999</v>
      </c>
      <c r="J91" s="123">
        <f t="shared" si="37"/>
        <v>13.955746286827367</v>
      </c>
      <c r="K91" s="23">
        <f t="shared" si="48"/>
        <v>1413.5349999999999</v>
      </c>
    </row>
    <row r="92" spans="1:11" ht="35.25" customHeight="1" x14ac:dyDescent="0.2">
      <c r="A92" s="3" t="s">
        <v>174</v>
      </c>
      <c r="B92" s="10">
        <v>1</v>
      </c>
      <c r="C92" s="10">
        <v>13</v>
      </c>
      <c r="D92" s="26">
        <v>1700199990</v>
      </c>
      <c r="E92" s="26" t="s">
        <v>67</v>
      </c>
      <c r="F92" s="23">
        <f>F93</f>
        <v>1632</v>
      </c>
      <c r="G92" s="23">
        <f t="shared" ref="G92:K93" si="49">G93</f>
        <v>0</v>
      </c>
      <c r="H92" s="23">
        <f t="shared" si="49"/>
        <v>1632</v>
      </c>
      <c r="I92" s="23">
        <f t="shared" si="49"/>
        <v>228.7</v>
      </c>
      <c r="J92" s="123">
        <f t="shared" si="37"/>
        <v>14.013480392156863</v>
      </c>
      <c r="K92" s="23">
        <f t="shared" si="49"/>
        <v>1403.3</v>
      </c>
    </row>
    <row r="93" spans="1:11" ht="35.25" customHeight="1" x14ac:dyDescent="0.2">
      <c r="A93" s="3" t="s">
        <v>68</v>
      </c>
      <c r="B93" s="10">
        <v>1</v>
      </c>
      <c r="C93" s="10">
        <v>13</v>
      </c>
      <c r="D93" s="26">
        <v>1700199990</v>
      </c>
      <c r="E93" s="26" t="s">
        <v>69</v>
      </c>
      <c r="F93" s="23">
        <f>F94</f>
        <v>1632</v>
      </c>
      <c r="G93" s="23">
        <f t="shared" si="49"/>
        <v>0</v>
      </c>
      <c r="H93" s="23">
        <f t="shared" si="49"/>
        <v>1632</v>
      </c>
      <c r="I93" s="23">
        <f t="shared" si="49"/>
        <v>228.7</v>
      </c>
      <c r="J93" s="123">
        <f t="shared" si="37"/>
        <v>14.013480392156863</v>
      </c>
      <c r="K93" s="23">
        <f t="shared" si="49"/>
        <v>1403.3</v>
      </c>
    </row>
    <row r="94" spans="1:11" ht="22.5" x14ac:dyDescent="0.2">
      <c r="A94" s="20" t="s">
        <v>58</v>
      </c>
      <c r="B94" s="10">
        <v>1</v>
      </c>
      <c r="C94" s="10">
        <v>13</v>
      </c>
      <c r="D94" s="26">
        <v>1700199990</v>
      </c>
      <c r="E94" s="26">
        <v>244</v>
      </c>
      <c r="F94" s="23">
        <v>1632</v>
      </c>
      <c r="G94" s="47"/>
      <c r="H94" s="48">
        <f>F94+G94</f>
        <v>1632</v>
      </c>
      <c r="I94" s="49">
        <v>228.7</v>
      </c>
      <c r="J94" s="123">
        <f t="shared" si="37"/>
        <v>14.013480392156863</v>
      </c>
      <c r="K94" s="51">
        <f>H94-I94</f>
        <v>1403.3</v>
      </c>
    </row>
    <row r="95" spans="1:11" x14ac:dyDescent="0.2">
      <c r="A95" s="3" t="s">
        <v>77</v>
      </c>
      <c r="B95" s="10">
        <v>1</v>
      </c>
      <c r="C95" s="10">
        <v>13</v>
      </c>
      <c r="D95" s="26">
        <v>1700199990</v>
      </c>
      <c r="E95" s="26" t="s">
        <v>78</v>
      </c>
      <c r="F95" s="23">
        <f>F96</f>
        <v>10.799999999999999</v>
      </c>
      <c r="G95" s="23">
        <f t="shared" ref="G95:K95" si="50">G96</f>
        <v>0</v>
      </c>
      <c r="H95" s="23">
        <f t="shared" si="50"/>
        <v>10.799999999999999</v>
      </c>
      <c r="I95" s="23">
        <f t="shared" si="50"/>
        <v>0.56499999999999995</v>
      </c>
      <c r="J95" s="123">
        <f t="shared" si="37"/>
        <v>5.231481481481481</v>
      </c>
      <c r="K95" s="23">
        <f t="shared" si="50"/>
        <v>10.234999999999999</v>
      </c>
    </row>
    <row r="96" spans="1:11" x14ac:dyDescent="0.2">
      <c r="A96" s="3" t="s">
        <v>79</v>
      </c>
      <c r="B96" s="10">
        <v>1</v>
      </c>
      <c r="C96" s="10">
        <v>13</v>
      </c>
      <c r="D96" s="26">
        <v>1700199990</v>
      </c>
      <c r="E96" s="26" t="s">
        <v>80</v>
      </c>
      <c r="F96" s="23">
        <f>F97+F98</f>
        <v>10.799999999999999</v>
      </c>
      <c r="G96" s="23">
        <f t="shared" ref="G96:H96" si="51">G97+G98</f>
        <v>0</v>
      </c>
      <c r="H96" s="23">
        <f t="shared" si="51"/>
        <v>10.799999999999999</v>
      </c>
      <c r="I96" s="23">
        <f t="shared" ref="I96:K96" si="52">I97+I98</f>
        <v>0.56499999999999995</v>
      </c>
      <c r="J96" s="123">
        <f t="shared" si="37"/>
        <v>5.231481481481481</v>
      </c>
      <c r="K96" s="23">
        <f t="shared" si="52"/>
        <v>10.234999999999999</v>
      </c>
    </row>
    <row r="97" spans="1:11" x14ac:dyDescent="0.2">
      <c r="A97" s="3" t="s">
        <v>156</v>
      </c>
      <c r="B97" s="10">
        <v>1</v>
      </c>
      <c r="C97" s="10">
        <v>13</v>
      </c>
      <c r="D97" s="26">
        <v>1700199990</v>
      </c>
      <c r="E97" s="26">
        <v>851</v>
      </c>
      <c r="F97" s="23">
        <v>1.2</v>
      </c>
      <c r="G97" s="47"/>
      <c r="H97" s="48">
        <f t="shared" ref="H97:H98" si="53">F97+G97</f>
        <v>1.2</v>
      </c>
      <c r="I97" s="49">
        <v>0.3</v>
      </c>
      <c r="J97" s="123">
        <f t="shared" si="37"/>
        <v>25</v>
      </c>
      <c r="K97" s="51">
        <f t="shared" ref="K97:K98" si="54">H97-I97</f>
        <v>0.89999999999999991</v>
      </c>
    </row>
    <row r="98" spans="1:11" x14ac:dyDescent="0.2">
      <c r="A98" s="3" t="s">
        <v>157</v>
      </c>
      <c r="B98" s="10">
        <v>1</v>
      </c>
      <c r="C98" s="10">
        <v>13</v>
      </c>
      <c r="D98" s="26">
        <v>1700199990</v>
      </c>
      <c r="E98" s="26">
        <v>852</v>
      </c>
      <c r="F98" s="23">
        <v>9.6</v>
      </c>
      <c r="G98" s="47"/>
      <c r="H98" s="48">
        <f t="shared" si="53"/>
        <v>9.6</v>
      </c>
      <c r="I98" s="49">
        <v>0.26500000000000001</v>
      </c>
      <c r="J98" s="123">
        <f t="shared" si="37"/>
        <v>2.760416666666667</v>
      </c>
      <c r="K98" s="51">
        <f t="shared" si="54"/>
        <v>9.3349999999999991</v>
      </c>
    </row>
    <row r="99" spans="1:11" ht="67.5" x14ac:dyDescent="0.2">
      <c r="A99" s="3" t="s">
        <v>143</v>
      </c>
      <c r="B99" s="10">
        <v>1</v>
      </c>
      <c r="C99" s="10">
        <v>13</v>
      </c>
      <c r="D99" s="26">
        <v>1700300000</v>
      </c>
      <c r="E99" s="26"/>
      <c r="F99" s="23">
        <f>F100</f>
        <v>5.3</v>
      </c>
      <c r="G99" s="23">
        <f t="shared" ref="G99:K101" si="55">G100</f>
        <v>0</v>
      </c>
      <c r="H99" s="23">
        <f t="shared" si="55"/>
        <v>5.3</v>
      </c>
      <c r="I99" s="23">
        <f t="shared" si="55"/>
        <v>5.3</v>
      </c>
      <c r="J99" s="123">
        <f t="shared" si="37"/>
        <v>100</v>
      </c>
      <c r="K99" s="23">
        <f t="shared" si="55"/>
        <v>0</v>
      </c>
    </row>
    <row r="100" spans="1:11" ht="45" x14ac:dyDescent="0.2">
      <c r="A100" s="3" t="s">
        <v>139</v>
      </c>
      <c r="B100" s="10">
        <v>1</v>
      </c>
      <c r="C100" s="10">
        <v>13</v>
      </c>
      <c r="D100" s="26">
        <v>1700389020</v>
      </c>
      <c r="E100" s="26" t="s">
        <v>49</v>
      </c>
      <c r="F100" s="23">
        <f>F101</f>
        <v>5.3</v>
      </c>
      <c r="G100" s="23">
        <f t="shared" si="55"/>
        <v>0</v>
      </c>
      <c r="H100" s="23">
        <f t="shared" si="55"/>
        <v>5.3</v>
      </c>
      <c r="I100" s="23">
        <f t="shared" si="55"/>
        <v>5.3</v>
      </c>
      <c r="J100" s="123">
        <f t="shared" si="37"/>
        <v>100</v>
      </c>
      <c r="K100" s="23">
        <f t="shared" si="55"/>
        <v>0</v>
      </c>
    </row>
    <row r="101" spans="1:11" x14ac:dyDescent="0.2">
      <c r="A101" s="3" t="s">
        <v>87</v>
      </c>
      <c r="B101" s="10">
        <v>1</v>
      </c>
      <c r="C101" s="10">
        <v>13</v>
      </c>
      <c r="D101" s="26">
        <v>1700389020</v>
      </c>
      <c r="E101" s="26" t="s">
        <v>207</v>
      </c>
      <c r="F101" s="23">
        <f>F102</f>
        <v>5.3</v>
      </c>
      <c r="G101" s="23">
        <f t="shared" si="55"/>
        <v>0</v>
      </c>
      <c r="H101" s="23">
        <f t="shared" si="55"/>
        <v>5.3</v>
      </c>
      <c r="I101" s="23">
        <f t="shared" si="55"/>
        <v>5.3</v>
      </c>
      <c r="J101" s="123">
        <f t="shared" si="37"/>
        <v>100</v>
      </c>
      <c r="K101" s="23">
        <f t="shared" si="55"/>
        <v>0</v>
      </c>
    </row>
    <row r="102" spans="1:11" x14ac:dyDescent="0.2">
      <c r="A102" s="3" t="s">
        <v>65</v>
      </c>
      <c r="B102" s="10">
        <v>1</v>
      </c>
      <c r="C102" s="10">
        <v>13</v>
      </c>
      <c r="D102" s="26">
        <v>1700389020</v>
      </c>
      <c r="E102" s="26">
        <v>540</v>
      </c>
      <c r="F102" s="23">
        <v>5.3</v>
      </c>
      <c r="G102" s="47"/>
      <c r="H102" s="48">
        <f>F102+G102</f>
        <v>5.3</v>
      </c>
      <c r="I102" s="49">
        <v>5.3</v>
      </c>
      <c r="J102" s="123">
        <f t="shared" si="37"/>
        <v>100</v>
      </c>
      <c r="K102" s="51">
        <f>H102-I102</f>
        <v>0</v>
      </c>
    </row>
    <row r="103" spans="1:11" ht="27.75" customHeight="1" x14ac:dyDescent="0.2">
      <c r="A103" s="3" t="s">
        <v>151</v>
      </c>
      <c r="B103" s="10">
        <v>1</v>
      </c>
      <c r="C103" s="10">
        <v>13</v>
      </c>
      <c r="D103" s="26">
        <v>1700400000</v>
      </c>
      <c r="E103" s="26"/>
      <c r="F103" s="23">
        <f>F104</f>
        <v>45</v>
      </c>
      <c r="G103" s="23">
        <f t="shared" ref="G103:K106" si="56">G104</f>
        <v>0</v>
      </c>
      <c r="H103" s="23">
        <f t="shared" si="56"/>
        <v>45</v>
      </c>
      <c r="I103" s="23">
        <f t="shared" si="56"/>
        <v>35.055</v>
      </c>
      <c r="J103" s="123">
        <f t="shared" si="37"/>
        <v>77.900000000000006</v>
      </c>
      <c r="K103" s="23">
        <f t="shared" si="56"/>
        <v>9.9450000000000003</v>
      </c>
    </row>
    <row r="104" spans="1:11" ht="26.25" customHeight="1" x14ac:dyDescent="0.2">
      <c r="A104" s="3" t="s">
        <v>112</v>
      </c>
      <c r="B104" s="10">
        <v>1</v>
      </c>
      <c r="C104" s="10">
        <v>13</v>
      </c>
      <c r="D104" s="26">
        <v>1700499990</v>
      </c>
      <c r="E104" s="26" t="s">
        <v>49</v>
      </c>
      <c r="F104" s="23">
        <f>F105</f>
        <v>45</v>
      </c>
      <c r="G104" s="23">
        <f t="shared" si="56"/>
        <v>0</v>
      </c>
      <c r="H104" s="23">
        <f t="shared" si="56"/>
        <v>45</v>
      </c>
      <c r="I104" s="23">
        <f t="shared" si="56"/>
        <v>35.055</v>
      </c>
      <c r="J104" s="123">
        <f t="shared" si="37"/>
        <v>77.900000000000006</v>
      </c>
      <c r="K104" s="23">
        <f t="shared" si="56"/>
        <v>9.9450000000000003</v>
      </c>
    </row>
    <row r="105" spans="1:11" ht="26.25" customHeight="1" x14ac:dyDescent="0.2">
      <c r="A105" s="3" t="s">
        <v>174</v>
      </c>
      <c r="B105" s="10">
        <v>1</v>
      </c>
      <c r="C105" s="10">
        <v>13</v>
      </c>
      <c r="D105" s="26">
        <v>1700499990</v>
      </c>
      <c r="E105" s="26" t="s">
        <v>67</v>
      </c>
      <c r="F105" s="23">
        <f>F106</f>
        <v>45</v>
      </c>
      <c r="G105" s="23">
        <f t="shared" si="56"/>
        <v>0</v>
      </c>
      <c r="H105" s="23">
        <f t="shared" si="56"/>
        <v>45</v>
      </c>
      <c r="I105" s="23">
        <f t="shared" si="56"/>
        <v>35.055</v>
      </c>
      <c r="J105" s="123">
        <f t="shared" si="37"/>
        <v>77.900000000000006</v>
      </c>
      <c r="K105" s="23">
        <f t="shared" si="56"/>
        <v>9.9450000000000003</v>
      </c>
    </row>
    <row r="106" spans="1:11" ht="26.25" customHeight="1" x14ac:dyDescent="0.2">
      <c r="A106" s="3" t="s">
        <v>68</v>
      </c>
      <c r="B106" s="10">
        <v>1</v>
      </c>
      <c r="C106" s="10">
        <v>13</v>
      </c>
      <c r="D106" s="26">
        <v>1700499990</v>
      </c>
      <c r="E106" s="26" t="s">
        <v>69</v>
      </c>
      <c r="F106" s="23">
        <f>F107</f>
        <v>45</v>
      </c>
      <c r="G106" s="23">
        <f t="shared" si="56"/>
        <v>0</v>
      </c>
      <c r="H106" s="23">
        <f t="shared" si="56"/>
        <v>45</v>
      </c>
      <c r="I106" s="23">
        <f t="shared" si="56"/>
        <v>35.055</v>
      </c>
      <c r="J106" s="123">
        <f t="shared" si="37"/>
        <v>77.900000000000006</v>
      </c>
      <c r="K106" s="23">
        <f t="shared" si="56"/>
        <v>9.9450000000000003</v>
      </c>
    </row>
    <row r="107" spans="1:11" ht="22.5" x14ac:dyDescent="0.2">
      <c r="A107" s="20" t="s">
        <v>58</v>
      </c>
      <c r="B107" s="10">
        <v>1</v>
      </c>
      <c r="C107" s="10">
        <v>13</v>
      </c>
      <c r="D107" s="26">
        <v>1700499990</v>
      </c>
      <c r="E107" s="26">
        <v>244</v>
      </c>
      <c r="F107" s="23">
        <v>45</v>
      </c>
      <c r="G107" s="47"/>
      <c r="H107" s="48">
        <f>F107+G107</f>
        <v>45</v>
      </c>
      <c r="I107" s="49">
        <v>35.055</v>
      </c>
      <c r="J107" s="123">
        <f t="shared" si="37"/>
        <v>77.900000000000006</v>
      </c>
      <c r="K107" s="51">
        <f>H107-I107</f>
        <v>9.9450000000000003</v>
      </c>
    </row>
    <row r="108" spans="1:11" ht="22.5" x14ac:dyDescent="0.2">
      <c r="A108" s="8" t="s">
        <v>267</v>
      </c>
      <c r="B108" s="10">
        <v>1</v>
      </c>
      <c r="C108" s="10">
        <v>13</v>
      </c>
      <c r="D108" s="26">
        <v>1800000000</v>
      </c>
      <c r="E108" s="26" t="s">
        <v>66</v>
      </c>
      <c r="F108" s="23" t="e">
        <f>F109</f>
        <v>#REF!</v>
      </c>
      <c r="G108" s="23" t="e">
        <f t="shared" ref="G108:K109" si="57">G109</f>
        <v>#REF!</v>
      </c>
      <c r="H108" s="23">
        <f t="shared" si="57"/>
        <v>2987.4585599999996</v>
      </c>
      <c r="I108" s="23">
        <f t="shared" si="57"/>
        <v>1096.252</v>
      </c>
      <c r="J108" s="123">
        <f t="shared" si="37"/>
        <v>36.695136618062413</v>
      </c>
      <c r="K108" s="23">
        <f t="shared" si="57"/>
        <v>1891.2065600000003</v>
      </c>
    </row>
    <row r="109" spans="1:11" ht="22.5" x14ac:dyDescent="0.2">
      <c r="A109" s="8" t="s">
        <v>161</v>
      </c>
      <c r="B109" s="10">
        <v>1</v>
      </c>
      <c r="C109" s="10">
        <v>13</v>
      </c>
      <c r="D109" s="26">
        <v>1810000000</v>
      </c>
      <c r="E109" s="26" t="s">
        <v>66</v>
      </c>
      <c r="F109" s="23" t="e">
        <f>F110+#REF!</f>
        <v>#REF!</v>
      </c>
      <c r="G109" s="23" t="e">
        <f>G110+#REF!</f>
        <v>#REF!</v>
      </c>
      <c r="H109" s="23">
        <f>H110</f>
        <v>2987.4585599999996</v>
      </c>
      <c r="I109" s="23">
        <f t="shared" si="57"/>
        <v>1096.252</v>
      </c>
      <c r="J109" s="23">
        <f t="shared" si="57"/>
        <v>36.695136618062413</v>
      </c>
      <c r="K109" s="23">
        <f t="shared" si="57"/>
        <v>1891.2065600000003</v>
      </c>
    </row>
    <row r="110" spans="1:11" ht="33.75" x14ac:dyDescent="0.2">
      <c r="A110" s="8" t="s">
        <v>162</v>
      </c>
      <c r="B110" s="10">
        <v>1</v>
      </c>
      <c r="C110" s="10">
        <v>13</v>
      </c>
      <c r="D110" s="26">
        <v>1810100000</v>
      </c>
      <c r="E110" s="26"/>
      <c r="F110" s="23">
        <f>F111+F124</f>
        <v>2905.7999999999997</v>
      </c>
      <c r="G110" s="23">
        <f t="shared" ref="G110:H110" si="58">G111+G124</f>
        <v>81.658559999999994</v>
      </c>
      <c r="H110" s="23">
        <f t="shared" si="58"/>
        <v>2987.4585599999996</v>
      </c>
      <c r="I110" s="23">
        <f t="shared" ref="I110:K110" si="59">I111+I124</f>
        <v>1096.252</v>
      </c>
      <c r="J110" s="123">
        <f t="shared" si="37"/>
        <v>36.695136618062413</v>
      </c>
      <c r="K110" s="23">
        <f t="shared" si="59"/>
        <v>1891.2065600000003</v>
      </c>
    </row>
    <row r="111" spans="1:11" ht="27.75" customHeight="1" x14ac:dyDescent="0.2">
      <c r="A111" s="8" t="s">
        <v>109</v>
      </c>
      <c r="B111" s="10">
        <v>1</v>
      </c>
      <c r="C111" s="10">
        <v>13</v>
      </c>
      <c r="D111" s="26">
        <v>1810100590</v>
      </c>
      <c r="E111" s="26" t="s">
        <v>49</v>
      </c>
      <c r="F111" s="23">
        <f>F112+F117+F120</f>
        <v>2863.6</v>
      </c>
      <c r="G111" s="23">
        <f t="shared" ref="G111:H111" si="60">G112+G117+G120</f>
        <v>81.658559999999994</v>
      </c>
      <c r="H111" s="23">
        <f t="shared" si="60"/>
        <v>2945.2585599999998</v>
      </c>
      <c r="I111" s="23">
        <f>I112+I117+I120</f>
        <v>1096.252</v>
      </c>
      <c r="J111" s="123">
        <f t="shared" si="37"/>
        <v>37.220908713698805</v>
      </c>
      <c r="K111" s="23">
        <f t="shared" ref="K111" si="61">K112+K117+K120</f>
        <v>1849.0065600000003</v>
      </c>
    </row>
    <row r="112" spans="1:11" ht="48.75" customHeight="1" x14ac:dyDescent="0.2">
      <c r="A112" s="8" t="s">
        <v>70</v>
      </c>
      <c r="B112" s="10">
        <v>1</v>
      </c>
      <c r="C112" s="10">
        <v>13</v>
      </c>
      <c r="D112" s="26">
        <v>1810100590</v>
      </c>
      <c r="E112" s="26" t="s">
        <v>71</v>
      </c>
      <c r="F112" s="23">
        <f>F113</f>
        <v>2632.5</v>
      </c>
      <c r="G112" s="23">
        <f t="shared" ref="G112:K112" si="62">G113</f>
        <v>0</v>
      </c>
      <c r="H112" s="23">
        <f t="shared" si="62"/>
        <v>2632.5</v>
      </c>
      <c r="I112" s="23">
        <f t="shared" si="62"/>
        <v>989.51900000000001</v>
      </c>
      <c r="J112" s="123">
        <f t="shared" si="37"/>
        <v>37.588566001899338</v>
      </c>
      <c r="K112" s="23">
        <f t="shared" si="62"/>
        <v>1642.9810000000002</v>
      </c>
    </row>
    <row r="113" spans="1:11" ht="27.75" customHeight="1" x14ac:dyDescent="0.2">
      <c r="A113" s="8" t="s">
        <v>72</v>
      </c>
      <c r="B113" s="10">
        <v>1</v>
      </c>
      <c r="C113" s="10">
        <v>13</v>
      </c>
      <c r="D113" s="26">
        <v>1810100590</v>
      </c>
      <c r="E113" s="26" t="s">
        <v>73</v>
      </c>
      <c r="F113" s="23">
        <f>F114+F115+F116</f>
        <v>2632.5</v>
      </c>
      <c r="G113" s="23">
        <f t="shared" ref="G113:H113" si="63">G114+G115+G116</f>
        <v>0</v>
      </c>
      <c r="H113" s="23">
        <f t="shared" si="63"/>
        <v>2632.5</v>
      </c>
      <c r="I113" s="23">
        <f t="shared" ref="I113:K113" si="64">I114+I115+I116</f>
        <v>989.51900000000001</v>
      </c>
      <c r="J113" s="123">
        <f t="shared" ref="J113:J166" si="65">I113/H113*100</f>
        <v>37.588566001899338</v>
      </c>
      <c r="K113" s="23">
        <f t="shared" si="64"/>
        <v>1642.9810000000002</v>
      </c>
    </row>
    <row r="114" spans="1:11" x14ac:dyDescent="0.2">
      <c r="A114" s="3" t="s">
        <v>154</v>
      </c>
      <c r="B114" s="10">
        <v>1</v>
      </c>
      <c r="C114" s="10">
        <v>13</v>
      </c>
      <c r="D114" s="26">
        <v>1810100590</v>
      </c>
      <c r="E114" s="26">
        <v>111</v>
      </c>
      <c r="F114" s="23">
        <v>1928.9</v>
      </c>
      <c r="G114" s="47"/>
      <c r="H114" s="48">
        <f t="shared" ref="H114:H116" si="66">F114+G114</f>
        <v>1928.9</v>
      </c>
      <c r="I114" s="49">
        <v>768.96600000000001</v>
      </c>
      <c r="J114" s="123">
        <f t="shared" si="65"/>
        <v>39.865519207838659</v>
      </c>
      <c r="K114" s="51">
        <f t="shared" ref="K114:K116" si="67">H114-I114</f>
        <v>1159.9340000000002</v>
      </c>
    </row>
    <row r="115" spans="1:11" ht="23.25" customHeight="1" x14ac:dyDescent="0.2">
      <c r="A115" s="3" t="s">
        <v>61</v>
      </c>
      <c r="B115" s="10">
        <v>1</v>
      </c>
      <c r="C115" s="10">
        <v>13</v>
      </c>
      <c r="D115" s="26">
        <v>1810100590</v>
      </c>
      <c r="E115" s="26">
        <v>112</v>
      </c>
      <c r="F115" s="23">
        <v>121.1</v>
      </c>
      <c r="G115" s="47"/>
      <c r="H115" s="48">
        <f t="shared" si="66"/>
        <v>121.1</v>
      </c>
      <c r="I115" s="49"/>
      <c r="J115" s="123">
        <f t="shared" si="65"/>
        <v>0</v>
      </c>
      <c r="K115" s="51">
        <f t="shared" si="67"/>
        <v>121.1</v>
      </c>
    </row>
    <row r="116" spans="1:11" ht="40.5" customHeight="1" x14ac:dyDescent="0.2">
      <c r="A116" s="3" t="s">
        <v>155</v>
      </c>
      <c r="B116" s="10">
        <v>1</v>
      </c>
      <c r="C116" s="10">
        <v>13</v>
      </c>
      <c r="D116" s="26">
        <v>1810100590</v>
      </c>
      <c r="E116" s="26">
        <v>119</v>
      </c>
      <c r="F116" s="23">
        <v>582.5</v>
      </c>
      <c r="G116" s="47"/>
      <c r="H116" s="48">
        <f t="shared" si="66"/>
        <v>582.5</v>
      </c>
      <c r="I116" s="49">
        <v>220.553</v>
      </c>
      <c r="J116" s="123">
        <f t="shared" si="65"/>
        <v>37.863175965665235</v>
      </c>
      <c r="K116" s="51">
        <f t="shared" si="67"/>
        <v>361.947</v>
      </c>
    </row>
    <row r="117" spans="1:11" ht="40.5" customHeight="1" x14ac:dyDescent="0.2">
      <c r="A117" s="3" t="s">
        <v>174</v>
      </c>
      <c r="B117" s="10">
        <v>1</v>
      </c>
      <c r="C117" s="10">
        <v>13</v>
      </c>
      <c r="D117" s="26">
        <v>1810100590</v>
      </c>
      <c r="E117" s="26" t="s">
        <v>67</v>
      </c>
      <c r="F117" s="23">
        <f>F118</f>
        <v>225.2</v>
      </c>
      <c r="G117" s="23">
        <f t="shared" ref="G117:K118" si="68">G118</f>
        <v>81.5</v>
      </c>
      <c r="H117" s="23">
        <f t="shared" si="68"/>
        <v>306.7</v>
      </c>
      <c r="I117" s="23">
        <f t="shared" si="68"/>
        <v>106.23</v>
      </c>
      <c r="J117" s="123">
        <f t="shared" si="65"/>
        <v>34.636452559504406</v>
      </c>
      <c r="K117" s="23">
        <f t="shared" si="68"/>
        <v>200.46999999999997</v>
      </c>
    </row>
    <row r="118" spans="1:11" ht="40.5" customHeight="1" x14ac:dyDescent="0.2">
      <c r="A118" s="3" t="s">
        <v>68</v>
      </c>
      <c r="B118" s="10">
        <v>1</v>
      </c>
      <c r="C118" s="10">
        <v>13</v>
      </c>
      <c r="D118" s="26">
        <v>1810100590</v>
      </c>
      <c r="E118" s="26" t="s">
        <v>69</v>
      </c>
      <c r="F118" s="23">
        <f>F119</f>
        <v>225.2</v>
      </c>
      <c r="G118" s="23">
        <f t="shared" si="68"/>
        <v>81.5</v>
      </c>
      <c r="H118" s="23">
        <f t="shared" si="68"/>
        <v>306.7</v>
      </c>
      <c r="I118" s="23">
        <f t="shared" si="68"/>
        <v>106.23</v>
      </c>
      <c r="J118" s="123">
        <f t="shared" si="65"/>
        <v>34.636452559504406</v>
      </c>
      <c r="K118" s="23">
        <f t="shared" si="68"/>
        <v>200.46999999999997</v>
      </c>
    </row>
    <row r="119" spans="1:11" ht="22.5" x14ac:dyDescent="0.2">
      <c r="A119" s="20" t="s">
        <v>58</v>
      </c>
      <c r="B119" s="10">
        <v>1</v>
      </c>
      <c r="C119" s="10">
        <v>13</v>
      </c>
      <c r="D119" s="26">
        <v>1810100590</v>
      </c>
      <c r="E119" s="26">
        <v>244</v>
      </c>
      <c r="F119" s="23">
        <v>225.2</v>
      </c>
      <c r="G119" s="49">
        <v>81.5</v>
      </c>
      <c r="H119" s="48">
        <f>F119+G119</f>
        <v>306.7</v>
      </c>
      <c r="I119" s="49">
        <v>106.23</v>
      </c>
      <c r="J119" s="123">
        <f t="shared" si="65"/>
        <v>34.636452559504406</v>
      </c>
      <c r="K119" s="51">
        <f>H119-I119</f>
        <v>200.46999999999997</v>
      </c>
    </row>
    <row r="120" spans="1:11" x14ac:dyDescent="0.2">
      <c r="A120" s="3" t="s">
        <v>77</v>
      </c>
      <c r="B120" s="10">
        <v>1</v>
      </c>
      <c r="C120" s="10">
        <v>13</v>
      </c>
      <c r="D120" s="26">
        <v>1810100590</v>
      </c>
      <c r="E120" s="26" t="s">
        <v>78</v>
      </c>
      <c r="F120" s="23">
        <f>F121</f>
        <v>5.9</v>
      </c>
      <c r="G120" s="23">
        <f t="shared" ref="G120:K120" si="69">G121</f>
        <v>0.15856000000000001</v>
      </c>
      <c r="H120" s="23">
        <f t="shared" si="69"/>
        <v>6.0585599999999999</v>
      </c>
      <c r="I120" s="23">
        <f t="shared" si="69"/>
        <v>0.503</v>
      </c>
      <c r="J120" s="123">
        <f t="shared" si="65"/>
        <v>8.3023028574446744</v>
      </c>
      <c r="K120" s="23">
        <f t="shared" si="69"/>
        <v>5.5555599999999998</v>
      </c>
    </row>
    <row r="121" spans="1:11" x14ac:dyDescent="0.2">
      <c r="A121" s="3" t="s">
        <v>79</v>
      </c>
      <c r="B121" s="10">
        <v>1</v>
      </c>
      <c r="C121" s="10">
        <v>13</v>
      </c>
      <c r="D121" s="26">
        <v>1810100590</v>
      </c>
      <c r="E121" s="26" t="s">
        <v>80</v>
      </c>
      <c r="F121" s="23">
        <f>F122+F123</f>
        <v>5.9</v>
      </c>
      <c r="G121" s="23">
        <f t="shared" ref="G121:H121" si="70">G122+G123</f>
        <v>0.15856000000000001</v>
      </c>
      <c r="H121" s="23">
        <f t="shared" si="70"/>
        <v>6.0585599999999999</v>
      </c>
      <c r="I121" s="23">
        <f t="shared" ref="I121:K121" si="71">I122+I123</f>
        <v>0.503</v>
      </c>
      <c r="J121" s="123">
        <f t="shared" si="65"/>
        <v>8.3023028574446744</v>
      </c>
      <c r="K121" s="23">
        <f t="shared" si="71"/>
        <v>5.5555599999999998</v>
      </c>
    </row>
    <row r="122" spans="1:11" x14ac:dyDescent="0.2">
      <c r="A122" s="3" t="s">
        <v>157</v>
      </c>
      <c r="B122" s="10">
        <v>1</v>
      </c>
      <c r="C122" s="10">
        <v>13</v>
      </c>
      <c r="D122" s="26">
        <v>1810100590</v>
      </c>
      <c r="E122" s="26">
        <v>852</v>
      </c>
      <c r="F122" s="23">
        <v>5.9</v>
      </c>
      <c r="G122" s="47">
        <v>0</v>
      </c>
      <c r="H122" s="48">
        <f>F122+G122</f>
        <v>5.9</v>
      </c>
      <c r="I122" s="49">
        <v>0.503</v>
      </c>
      <c r="J122" s="123">
        <f t="shared" si="65"/>
        <v>8.5254237288135588</v>
      </c>
      <c r="K122" s="51">
        <f t="shared" ref="K122:K123" si="72">H122-I122</f>
        <v>5.3970000000000002</v>
      </c>
    </row>
    <row r="123" spans="1:11" x14ac:dyDescent="0.2">
      <c r="A123" s="3" t="s">
        <v>247</v>
      </c>
      <c r="B123" s="10">
        <v>1</v>
      </c>
      <c r="C123" s="10">
        <v>13</v>
      </c>
      <c r="D123" s="26">
        <v>1810100590</v>
      </c>
      <c r="E123" s="26" t="s">
        <v>248</v>
      </c>
      <c r="F123" s="23">
        <v>0</v>
      </c>
      <c r="G123" s="47">
        <f>158.56/1000</f>
        <v>0.15856000000000001</v>
      </c>
      <c r="H123" s="48">
        <f>F123+G123</f>
        <v>0.15856000000000001</v>
      </c>
      <c r="I123" s="49"/>
      <c r="J123" s="123">
        <f t="shared" si="65"/>
        <v>0</v>
      </c>
      <c r="K123" s="51">
        <f t="shared" si="72"/>
        <v>0.15856000000000001</v>
      </c>
    </row>
    <row r="124" spans="1:11" x14ac:dyDescent="0.2">
      <c r="A124" s="5" t="s">
        <v>110</v>
      </c>
      <c r="B124" s="10">
        <v>1</v>
      </c>
      <c r="C124" s="10">
        <v>13</v>
      </c>
      <c r="D124" s="26">
        <v>1810102400</v>
      </c>
      <c r="E124" s="26" t="s">
        <v>49</v>
      </c>
      <c r="F124" s="23">
        <f>F125</f>
        <v>42.2</v>
      </c>
      <c r="G124" s="23">
        <f t="shared" ref="G124:K124" si="73">G125</f>
        <v>0</v>
      </c>
      <c r="H124" s="23">
        <f t="shared" si="73"/>
        <v>42.2</v>
      </c>
      <c r="I124" s="23">
        <f t="shared" si="73"/>
        <v>0</v>
      </c>
      <c r="J124" s="123">
        <f t="shared" si="65"/>
        <v>0</v>
      </c>
      <c r="K124" s="23">
        <f t="shared" si="73"/>
        <v>42.2</v>
      </c>
    </row>
    <row r="125" spans="1:11" ht="22.5" x14ac:dyDescent="0.2">
      <c r="A125" s="3" t="s">
        <v>174</v>
      </c>
      <c r="B125" s="10">
        <v>1</v>
      </c>
      <c r="C125" s="10">
        <v>13</v>
      </c>
      <c r="D125" s="26">
        <v>1810102400</v>
      </c>
      <c r="E125" s="26" t="s">
        <v>67</v>
      </c>
      <c r="F125" s="23">
        <f>F126</f>
        <v>42.2</v>
      </c>
      <c r="G125" s="23">
        <f t="shared" ref="G125:K126" si="74">G126</f>
        <v>0</v>
      </c>
      <c r="H125" s="23">
        <f t="shared" si="74"/>
        <v>42.2</v>
      </c>
      <c r="I125" s="23">
        <f t="shared" si="74"/>
        <v>0</v>
      </c>
      <c r="J125" s="123">
        <f t="shared" si="65"/>
        <v>0</v>
      </c>
      <c r="K125" s="23">
        <f t="shared" si="74"/>
        <v>42.2</v>
      </c>
    </row>
    <row r="126" spans="1:11" ht="22.5" x14ac:dyDescent="0.2">
      <c r="A126" s="3" t="s">
        <v>68</v>
      </c>
      <c r="B126" s="10">
        <v>1</v>
      </c>
      <c r="C126" s="10">
        <v>13</v>
      </c>
      <c r="D126" s="26">
        <v>1810102400</v>
      </c>
      <c r="E126" s="26" t="s">
        <v>69</v>
      </c>
      <c r="F126" s="23">
        <f>F127</f>
        <v>42.2</v>
      </c>
      <c r="G126" s="23">
        <f t="shared" si="74"/>
        <v>0</v>
      </c>
      <c r="H126" s="23">
        <f t="shared" si="74"/>
        <v>42.2</v>
      </c>
      <c r="I126" s="23">
        <f t="shared" si="74"/>
        <v>0</v>
      </c>
      <c r="J126" s="123">
        <f t="shared" si="65"/>
        <v>0</v>
      </c>
      <c r="K126" s="23">
        <f t="shared" si="74"/>
        <v>42.2</v>
      </c>
    </row>
    <row r="127" spans="1:11" ht="22.5" x14ac:dyDescent="0.2">
      <c r="A127" s="20" t="s">
        <v>58</v>
      </c>
      <c r="B127" s="10">
        <v>1</v>
      </c>
      <c r="C127" s="10">
        <v>13</v>
      </c>
      <c r="D127" s="26">
        <v>1810102400</v>
      </c>
      <c r="E127" s="26">
        <v>244</v>
      </c>
      <c r="F127" s="23">
        <v>42.2</v>
      </c>
      <c r="G127" s="47"/>
      <c r="H127" s="48">
        <f>F127+G127</f>
        <v>42.2</v>
      </c>
      <c r="I127" s="49"/>
      <c r="J127" s="123">
        <f t="shared" si="65"/>
        <v>0</v>
      </c>
      <c r="K127" s="51">
        <f>H127-I127</f>
        <v>42.2</v>
      </c>
    </row>
    <row r="128" spans="1:11" x14ac:dyDescent="0.2">
      <c r="A128" s="4" t="s">
        <v>39</v>
      </c>
      <c r="B128" s="10">
        <v>2</v>
      </c>
      <c r="C128" s="10">
        <v>0</v>
      </c>
      <c r="D128" s="26" t="s">
        <v>66</v>
      </c>
      <c r="E128" s="26" t="s">
        <v>66</v>
      </c>
      <c r="F128" s="23">
        <f t="shared" ref="F128:K133" si="75">F129</f>
        <v>164</v>
      </c>
      <c r="G128" s="23">
        <f t="shared" si="75"/>
        <v>0</v>
      </c>
      <c r="H128" s="23">
        <f t="shared" si="75"/>
        <v>164</v>
      </c>
      <c r="I128" s="23">
        <f t="shared" si="75"/>
        <v>23.694000000000003</v>
      </c>
      <c r="J128" s="123">
        <f t="shared" si="65"/>
        <v>14.447560975609758</v>
      </c>
      <c r="K128" s="23">
        <f t="shared" si="75"/>
        <v>140.30599999999998</v>
      </c>
    </row>
    <row r="129" spans="1:11" x14ac:dyDescent="0.2">
      <c r="A129" s="4" t="s">
        <v>40</v>
      </c>
      <c r="B129" s="10">
        <v>2</v>
      </c>
      <c r="C129" s="10">
        <v>3</v>
      </c>
      <c r="D129" s="26" t="s">
        <v>66</v>
      </c>
      <c r="E129" s="26" t="s">
        <v>66</v>
      </c>
      <c r="F129" s="23">
        <f t="shared" si="75"/>
        <v>164</v>
      </c>
      <c r="G129" s="23">
        <f t="shared" si="75"/>
        <v>0</v>
      </c>
      <c r="H129" s="23">
        <f t="shared" si="75"/>
        <v>164</v>
      </c>
      <c r="I129" s="23">
        <f t="shared" si="75"/>
        <v>23.694000000000003</v>
      </c>
      <c r="J129" s="123">
        <f t="shared" si="65"/>
        <v>14.447560975609758</v>
      </c>
      <c r="K129" s="23">
        <f t="shared" si="75"/>
        <v>140.30599999999998</v>
      </c>
    </row>
    <row r="130" spans="1:11" x14ac:dyDescent="0.2">
      <c r="A130" s="8" t="s">
        <v>88</v>
      </c>
      <c r="B130" s="10">
        <v>2</v>
      </c>
      <c r="C130" s="10">
        <v>3</v>
      </c>
      <c r="D130" s="26">
        <v>5000000000</v>
      </c>
      <c r="E130" s="26" t="s">
        <v>66</v>
      </c>
      <c r="F130" s="23">
        <f t="shared" si="75"/>
        <v>164</v>
      </c>
      <c r="G130" s="23">
        <f t="shared" si="75"/>
        <v>0</v>
      </c>
      <c r="H130" s="23">
        <f t="shared" si="75"/>
        <v>164</v>
      </c>
      <c r="I130" s="23">
        <f t="shared" si="75"/>
        <v>23.694000000000003</v>
      </c>
      <c r="J130" s="123">
        <f t="shared" si="65"/>
        <v>14.447560975609758</v>
      </c>
      <c r="K130" s="23">
        <f t="shared" si="75"/>
        <v>140.30599999999998</v>
      </c>
    </row>
    <row r="131" spans="1:11" ht="23.25" customHeight="1" x14ac:dyDescent="0.2">
      <c r="A131" s="8" t="s">
        <v>164</v>
      </c>
      <c r="B131" s="10">
        <v>2</v>
      </c>
      <c r="C131" s="10">
        <v>3</v>
      </c>
      <c r="D131" s="26" t="s">
        <v>213</v>
      </c>
      <c r="E131" s="26"/>
      <c r="F131" s="23">
        <f t="shared" si="75"/>
        <v>164</v>
      </c>
      <c r="G131" s="23">
        <f t="shared" si="75"/>
        <v>0</v>
      </c>
      <c r="H131" s="23">
        <f t="shared" si="75"/>
        <v>164</v>
      </c>
      <c r="I131" s="23">
        <f t="shared" si="75"/>
        <v>23.694000000000003</v>
      </c>
      <c r="J131" s="123">
        <f t="shared" si="65"/>
        <v>14.447560975609758</v>
      </c>
      <c r="K131" s="23">
        <f t="shared" si="75"/>
        <v>140.30599999999998</v>
      </c>
    </row>
    <row r="132" spans="1:11" ht="30.75" customHeight="1" x14ac:dyDescent="0.2">
      <c r="A132" s="8" t="s">
        <v>114</v>
      </c>
      <c r="B132" s="10">
        <v>2</v>
      </c>
      <c r="C132" s="10">
        <v>3</v>
      </c>
      <c r="D132" s="26">
        <v>5000151180</v>
      </c>
      <c r="E132" s="26" t="s">
        <v>49</v>
      </c>
      <c r="F132" s="23">
        <f>F133</f>
        <v>164</v>
      </c>
      <c r="G132" s="23">
        <f t="shared" si="75"/>
        <v>0</v>
      </c>
      <c r="H132" s="23">
        <f t="shared" si="75"/>
        <v>164</v>
      </c>
      <c r="I132" s="23">
        <f t="shared" si="75"/>
        <v>23.694000000000003</v>
      </c>
      <c r="J132" s="123">
        <f t="shared" si="65"/>
        <v>14.447560975609758</v>
      </c>
      <c r="K132" s="23">
        <f t="shared" si="75"/>
        <v>140.30599999999998</v>
      </c>
    </row>
    <row r="133" spans="1:11" ht="30.75" customHeight="1" x14ac:dyDescent="0.2">
      <c r="A133" s="5" t="s">
        <v>70</v>
      </c>
      <c r="B133" s="10">
        <v>2</v>
      </c>
      <c r="C133" s="10">
        <v>3</v>
      </c>
      <c r="D133" s="26">
        <v>5000151180</v>
      </c>
      <c r="E133" s="26" t="s">
        <v>71</v>
      </c>
      <c r="F133" s="23">
        <f>F134</f>
        <v>164</v>
      </c>
      <c r="G133" s="23">
        <f t="shared" si="75"/>
        <v>0</v>
      </c>
      <c r="H133" s="23">
        <f t="shared" si="75"/>
        <v>164</v>
      </c>
      <c r="I133" s="23">
        <f t="shared" si="75"/>
        <v>23.694000000000003</v>
      </c>
      <c r="J133" s="123">
        <f t="shared" si="65"/>
        <v>14.447560975609758</v>
      </c>
      <c r="K133" s="23">
        <f t="shared" si="75"/>
        <v>140.30599999999998</v>
      </c>
    </row>
    <row r="134" spans="1:11" ht="30.75" customHeight="1" x14ac:dyDescent="0.2">
      <c r="A134" s="5" t="s">
        <v>75</v>
      </c>
      <c r="B134" s="10">
        <v>2</v>
      </c>
      <c r="C134" s="10">
        <v>3</v>
      </c>
      <c r="D134" s="26">
        <v>5000151180</v>
      </c>
      <c r="E134" s="26" t="s">
        <v>76</v>
      </c>
      <c r="F134" s="23">
        <f>F135+F136</f>
        <v>164</v>
      </c>
      <c r="G134" s="23">
        <f t="shared" ref="G134:H134" si="76">G135+G136</f>
        <v>0</v>
      </c>
      <c r="H134" s="23">
        <f t="shared" si="76"/>
        <v>164</v>
      </c>
      <c r="I134" s="23">
        <f t="shared" ref="I134:K134" si="77">I135+I136</f>
        <v>23.694000000000003</v>
      </c>
      <c r="J134" s="123">
        <f t="shared" si="65"/>
        <v>14.447560975609758</v>
      </c>
      <c r="K134" s="23">
        <f t="shared" si="77"/>
        <v>140.30599999999998</v>
      </c>
    </row>
    <row r="135" spans="1:11" ht="50.25" customHeight="1" x14ac:dyDescent="0.2">
      <c r="A135" s="3" t="s">
        <v>152</v>
      </c>
      <c r="B135" s="10">
        <v>2</v>
      </c>
      <c r="C135" s="10">
        <v>3</v>
      </c>
      <c r="D135" s="26">
        <v>5000151180</v>
      </c>
      <c r="E135" s="26">
        <v>121</v>
      </c>
      <c r="F135" s="23">
        <v>128</v>
      </c>
      <c r="G135" s="49"/>
      <c r="H135" s="48">
        <f t="shared" ref="H135:H136" si="78">F135+G135</f>
        <v>128</v>
      </c>
      <c r="I135" s="49">
        <v>19.042000000000002</v>
      </c>
      <c r="J135" s="123">
        <f t="shared" si="65"/>
        <v>14.876562500000002</v>
      </c>
      <c r="K135" s="51">
        <f t="shared" ref="K135:K136" si="79">H135-I135</f>
        <v>108.958</v>
      </c>
    </row>
    <row r="136" spans="1:11" ht="34.5" customHeight="1" x14ac:dyDescent="0.2">
      <c r="A136" s="3" t="s">
        <v>153</v>
      </c>
      <c r="B136" s="10">
        <v>2</v>
      </c>
      <c r="C136" s="10">
        <v>3</v>
      </c>
      <c r="D136" s="26">
        <v>5000151180</v>
      </c>
      <c r="E136" s="26">
        <v>129</v>
      </c>
      <c r="F136" s="23">
        <v>36</v>
      </c>
      <c r="G136" s="49"/>
      <c r="H136" s="48">
        <f t="shared" si="78"/>
        <v>36</v>
      </c>
      <c r="I136" s="49">
        <v>4.6520000000000001</v>
      </c>
      <c r="J136" s="123">
        <f t="shared" si="65"/>
        <v>12.922222222222224</v>
      </c>
      <c r="K136" s="51">
        <f t="shared" si="79"/>
        <v>31.347999999999999</v>
      </c>
    </row>
    <row r="137" spans="1:11" x14ac:dyDescent="0.2">
      <c r="A137" s="4" t="s">
        <v>41</v>
      </c>
      <c r="B137" s="10">
        <v>3</v>
      </c>
      <c r="C137" s="10">
        <v>0</v>
      </c>
      <c r="D137" s="26" t="s">
        <v>66</v>
      </c>
      <c r="E137" s="26" t="s">
        <v>66</v>
      </c>
      <c r="F137" s="23" t="e">
        <f>F138+F146+F160</f>
        <v>#REF!</v>
      </c>
      <c r="G137" s="23" t="e">
        <f t="shared" ref="G137:H137" si="80">G138+G146+G160</f>
        <v>#REF!</v>
      </c>
      <c r="H137" s="23">
        <f t="shared" si="80"/>
        <v>83.3</v>
      </c>
      <c r="I137" s="23">
        <f t="shared" ref="I137:K137" si="81">I138+I146+I160</f>
        <v>10</v>
      </c>
      <c r="J137" s="123">
        <f t="shared" si="65"/>
        <v>12.004801920768307</v>
      </c>
      <c r="K137" s="23">
        <f t="shared" si="81"/>
        <v>73.3</v>
      </c>
    </row>
    <row r="138" spans="1:11" x14ac:dyDescent="0.2">
      <c r="A138" s="4" t="s">
        <v>42</v>
      </c>
      <c r="B138" s="10">
        <v>3</v>
      </c>
      <c r="C138" s="10">
        <v>4</v>
      </c>
      <c r="D138" s="26" t="s">
        <v>66</v>
      </c>
      <c r="E138" s="26" t="s">
        <v>66</v>
      </c>
      <c r="F138" s="23">
        <f t="shared" ref="F138:K141" si="82">F139</f>
        <v>40</v>
      </c>
      <c r="G138" s="23">
        <f t="shared" si="82"/>
        <v>0</v>
      </c>
      <c r="H138" s="23">
        <f t="shared" si="82"/>
        <v>40</v>
      </c>
      <c r="I138" s="23">
        <f t="shared" si="82"/>
        <v>0</v>
      </c>
      <c r="J138" s="123">
        <f t="shared" si="65"/>
        <v>0</v>
      </c>
      <c r="K138" s="23">
        <f t="shared" si="82"/>
        <v>40</v>
      </c>
    </row>
    <row r="139" spans="1:11" ht="33.75" x14ac:dyDescent="0.2">
      <c r="A139" s="4" t="s">
        <v>255</v>
      </c>
      <c r="B139" s="10">
        <v>3</v>
      </c>
      <c r="C139" s="10">
        <v>4</v>
      </c>
      <c r="D139" s="26">
        <v>1000000000</v>
      </c>
      <c r="E139" s="26"/>
      <c r="F139" s="23">
        <f t="shared" si="82"/>
        <v>40</v>
      </c>
      <c r="G139" s="23">
        <f t="shared" si="82"/>
        <v>0</v>
      </c>
      <c r="H139" s="23">
        <f t="shared" si="82"/>
        <v>40</v>
      </c>
      <c r="I139" s="23">
        <f t="shared" si="82"/>
        <v>0</v>
      </c>
      <c r="J139" s="123">
        <f t="shared" si="65"/>
        <v>0</v>
      </c>
      <c r="K139" s="23">
        <f t="shared" si="82"/>
        <v>40</v>
      </c>
    </row>
    <row r="140" spans="1:11" ht="21" customHeight="1" x14ac:dyDescent="0.2">
      <c r="A140" s="4" t="s">
        <v>84</v>
      </c>
      <c r="B140" s="10">
        <v>3</v>
      </c>
      <c r="C140" s="10">
        <v>4</v>
      </c>
      <c r="D140" s="26">
        <v>1010000000</v>
      </c>
      <c r="E140" s="26"/>
      <c r="F140" s="23">
        <f t="shared" si="82"/>
        <v>40</v>
      </c>
      <c r="G140" s="23">
        <f t="shared" si="82"/>
        <v>0</v>
      </c>
      <c r="H140" s="23">
        <f t="shared" si="82"/>
        <v>40</v>
      </c>
      <c r="I140" s="23">
        <f t="shared" si="82"/>
        <v>0</v>
      </c>
      <c r="J140" s="123">
        <f t="shared" si="65"/>
        <v>0</v>
      </c>
      <c r="K140" s="23">
        <f t="shared" si="82"/>
        <v>40</v>
      </c>
    </row>
    <row r="141" spans="1:11" ht="34.5" customHeight="1" x14ac:dyDescent="0.2">
      <c r="A141" s="3" t="s">
        <v>115</v>
      </c>
      <c r="B141" s="10">
        <v>3</v>
      </c>
      <c r="C141" s="10">
        <v>4</v>
      </c>
      <c r="D141" s="26">
        <v>1010800000</v>
      </c>
      <c r="E141" s="26"/>
      <c r="F141" s="23">
        <f t="shared" si="82"/>
        <v>40</v>
      </c>
      <c r="G141" s="23">
        <f t="shared" si="82"/>
        <v>0</v>
      </c>
      <c r="H141" s="23">
        <f t="shared" si="82"/>
        <v>40</v>
      </c>
      <c r="I141" s="23">
        <f t="shared" si="82"/>
        <v>0</v>
      </c>
      <c r="J141" s="123">
        <f t="shared" si="65"/>
        <v>0</v>
      </c>
      <c r="K141" s="23">
        <f t="shared" si="82"/>
        <v>40</v>
      </c>
    </row>
    <row r="142" spans="1:11" ht="47.25" customHeight="1" x14ac:dyDescent="0.2">
      <c r="A142" s="3" t="s">
        <v>116</v>
      </c>
      <c r="B142" s="10">
        <v>3</v>
      </c>
      <c r="C142" s="10">
        <v>4</v>
      </c>
      <c r="D142" s="26" t="s">
        <v>173</v>
      </c>
      <c r="E142" s="26" t="s">
        <v>49</v>
      </c>
      <c r="F142" s="23">
        <f t="shared" ref="F142:K144" si="83">F143</f>
        <v>40</v>
      </c>
      <c r="G142" s="23">
        <f t="shared" si="83"/>
        <v>0</v>
      </c>
      <c r="H142" s="23">
        <f t="shared" si="83"/>
        <v>40</v>
      </c>
      <c r="I142" s="23">
        <f t="shared" si="83"/>
        <v>0</v>
      </c>
      <c r="J142" s="123">
        <f t="shared" si="65"/>
        <v>0</v>
      </c>
      <c r="K142" s="23">
        <f t="shared" si="83"/>
        <v>40</v>
      </c>
    </row>
    <row r="143" spans="1:11" ht="47.25" customHeight="1" x14ac:dyDescent="0.2">
      <c r="A143" s="3" t="s">
        <v>174</v>
      </c>
      <c r="B143" s="10">
        <v>3</v>
      </c>
      <c r="C143" s="10">
        <v>4</v>
      </c>
      <c r="D143" s="26" t="s">
        <v>173</v>
      </c>
      <c r="E143" s="26" t="s">
        <v>67</v>
      </c>
      <c r="F143" s="23">
        <f t="shared" si="83"/>
        <v>40</v>
      </c>
      <c r="G143" s="23">
        <f t="shared" si="83"/>
        <v>0</v>
      </c>
      <c r="H143" s="23">
        <f t="shared" si="83"/>
        <v>40</v>
      </c>
      <c r="I143" s="23">
        <f t="shared" si="83"/>
        <v>0</v>
      </c>
      <c r="J143" s="123">
        <f t="shared" si="65"/>
        <v>0</v>
      </c>
      <c r="K143" s="23">
        <f t="shared" si="83"/>
        <v>40</v>
      </c>
    </row>
    <row r="144" spans="1:11" ht="47.25" customHeight="1" x14ac:dyDescent="0.2">
      <c r="A144" s="3" t="s">
        <v>68</v>
      </c>
      <c r="B144" s="10">
        <v>3</v>
      </c>
      <c r="C144" s="10">
        <v>4</v>
      </c>
      <c r="D144" s="26" t="s">
        <v>173</v>
      </c>
      <c r="E144" s="26" t="s">
        <v>69</v>
      </c>
      <c r="F144" s="23">
        <f t="shared" si="83"/>
        <v>40</v>
      </c>
      <c r="G144" s="23">
        <f t="shared" si="83"/>
        <v>0</v>
      </c>
      <c r="H144" s="23">
        <f t="shared" si="83"/>
        <v>40</v>
      </c>
      <c r="I144" s="23">
        <f t="shared" si="83"/>
        <v>0</v>
      </c>
      <c r="J144" s="123">
        <f t="shared" si="65"/>
        <v>0</v>
      </c>
      <c r="K144" s="23">
        <f t="shared" si="83"/>
        <v>40</v>
      </c>
    </row>
    <row r="145" spans="1:11" ht="22.5" x14ac:dyDescent="0.2">
      <c r="A145" s="20" t="s">
        <v>58</v>
      </c>
      <c r="B145" s="10">
        <v>3</v>
      </c>
      <c r="C145" s="10">
        <v>4</v>
      </c>
      <c r="D145" s="26" t="s">
        <v>173</v>
      </c>
      <c r="E145" s="26">
        <v>244</v>
      </c>
      <c r="F145" s="23">
        <v>40</v>
      </c>
      <c r="G145" s="23"/>
      <c r="H145" s="48">
        <f>F145+G145</f>
        <v>40</v>
      </c>
      <c r="I145" s="49">
        <v>0</v>
      </c>
      <c r="J145" s="123">
        <f t="shared" si="65"/>
        <v>0</v>
      </c>
      <c r="K145" s="51">
        <f>H145-I145</f>
        <v>40</v>
      </c>
    </row>
    <row r="146" spans="1:11" ht="22.5" x14ac:dyDescent="0.2">
      <c r="A146" s="4" t="s">
        <v>50</v>
      </c>
      <c r="B146" s="10">
        <v>3</v>
      </c>
      <c r="C146" s="10">
        <v>9</v>
      </c>
      <c r="D146" s="26" t="s">
        <v>66</v>
      </c>
      <c r="E146" s="26" t="s">
        <v>66</v>
      </c>
      <c r="F146" s="23">
        <f>F147</f>
        <v>10</v>
      </c>
      <c r="G146" s="23">
        <f t="shared" ref="G146:K146" si="84">G147</f>
        <v>0</v>
      </c>
      <c r="H146" s="23">
        <f t="shared" si="84"/>
        <v>10</v>
      </c>
      <c r="I146" s="23">
        <f t="shared" si="84"/>
        <v>10</v>
      </c>
      <c r="J146" s="123">
        <f t="shared" si="65"/>
        <v>100</v>
      </c>
      <c r="K146" s="23">
        <f t="shared" si="84"/>
        <v>0</v>
      </c>
    </row>
    <row r="147" spans="1:11" ht="37.5" customHeight="1" x14ac:dyDescent="0.2">
      <c r="A147" s="8" t="s">
        <v>253</v>
      </c>
      <c r="B147" s="10">
        <v>3</v>
      </c>
      <c r="C147" s="10">
        <v>9</v>
      </c>
      <c r="D147" s="26">
        <v>1100000000</v>
      </c>
      <c r="E147" s="26" t="s">
        <v>66</v>
      </c>
      <c r="F147" s="23">
        <f>F148+F154</f>
        <v>10</v>
      </c>
      <c r="G147" s="23">
        <f t="shared" ref="G147:H147" si="85">G148+G154</f>
        <v>0</v>
      </c>
      <c r="H147" s="23">
        <f t="shared" si="85"/>
        <v>10</v>
      </c>
      <c r="I147" s="23">
        <f t="shared" ref="I147:K147" si="86">I148+I154</f>
        <v>10</v>
      </c>
      <c r="J147" s="123">
        <f t="shared" si="65"/>
        <v>100</v>
      </c>
      <c r="K147" s="23">
        <f t="shared" si="86"/>
        <v>0</v>
      </c>
    </row>
    <row r="148" spans="1:11" ht="33.75" x14ac:dyDescent="0.2">
      <c r="A148" s="8" t="s">
        <v>85</v>
      </c>
      <c r="B148" s="10">
        <v>3</v>
      </c>
      <c r="C148" s="10">
        <v>9</v>
      </c>
      <c r="D148" s="26">
        <v>1110000000</v>
      </c>
      <c r="E148" s="26" t="s">
        <v>66</v>
      </c>
      <c r="F148" s="23">
        <f>F149</f>
        <v>5</v>
      </c>
      <c r="G148" s="23">
        <f t="shared" ref="G148:K152" si="87">G149</f>
        <v>0</v>
      </c>
      <c r="H148" s="23">
        <f t="shared" si="87"/>
        <v>5</v>
      </c>
      <c r="I148" s="23">
        <f t="shared" si="87"/>
        <v>5</v>
      </c>
      <c r="J148" s="123">
        <f t="shared" si="65"/>
        <v>100</v>
      </c>
      <c r="K148" s="23">
        <f t="shared" si="87"/>
        <v>0</v>
      </c>
    </row>
    <row r="149" spans="1:11" ht="39" customHeight="1" x14ac:dyDescent="0.2">
      <c r="A149" s="8" t="s">
        <v>117</v>
      </c>
      <c r="B149" s="10">
        <v>3</v>
      </c>
      <c r="C149" s="10">
        <v>9</v>
      </c>
      <c r="D149" s="26">
        <v>1110100000</v>
      </c>
      <c r="E149" s="26" t="s">
        <v>66</v>
      </c>
      <c r="F149" s="23">
        <f>F150</f>
        <v>5</v>
      </c>
      <c r="G149" s="23">
        <f t="shared" si="87"/>
        <v>0</v>
      </c>
      <c r="H149" s="23">
        <f t="shared" si="87"/>
        <v>5</v>
      </c>
      <c r="I149" s="23">
        <f t="shared" si="87"/>
        <v>5</v>
      </c>
      <c r="J149" s="123">
        <f t="shared" si="65"/>
        <v>100</v>
      </c>
      <c r="K149" s="23">
        <f t="shared" si="87"/>
        <v>0</v>
      </c>
    </row>
    <row r="150" spans="1:11" ht="39" customHeight="1" x14ac:dyDescent="0.2">
      <c r="A150" s="8" t="s">
        <v>112</v>
      </c>
      <c r="B150" s="10">
        <v>3</v>
      </c>
      <c r="C150" s="10">
        <v>9</v>
      </c>
      <c r="D150" s="26">
        <v>1110199990</v>
      </c>
      <c r="E150" s="26" t="s">
        <v>49</v>
      </c>
      <c r="F150" s="23">
        <f>F151</f>
        <v>5</v>
      </c>
      <c r="G150" s="23">
        <f t="shared" si="87"/>
        <v>0</v>
      </c>
      <c r="H150" s="23">
        <f t="shared" si="87"/>
        <v>5</v>
      </c>
      <c r="I150" s="23">
        <f t="shared" si="87"/>
        <v>5</v>
      </c>
      <c r="J150" s="123">
        <f t="shared" si="65"/>
        <v>100</v>
      </c>
      <c r="K150" s="23">
        <f t="shared" si="87"/>
        <v>0</v>
      </c>
    </row>
    <row r="151" spans="1:11" ht="39" customHeight="1" x14ac:dyDescent="0.2">
      <c r="A151" s="3" t="s">
        <v>174</v>
      </c>
      <c r="B151" s="10">
        <v>3</v>
      </c>
      <c r="C151" s="10">
        <v>9</v>
      </c>
      <c r="D151" s="26" t="s">
        <v>212</v>
      </c>
      <c r="E151" s="26" t="s">
        <v>67</v>
      </c>
      <c r="F151" s="23">
        <f>F152</f>
        <v>5</v>
      </c>
      <c r="G151" s="23">
        <f t="shared" si="87"/>
        <v>0</v>
      </c>
      <c r="H151" s="23">
        <f t="shared" si="87"/>
        <v>5</v>
      </c>
      <c r="I151" s="23">
        <f t="shared" si="87"/>
        <v>5</v>
      </c>
      <c r="J151" s="123">
        <f t="shared" si="65"/>
        <v>100</v>
      </c>
      <c r="K151" s="23">
        <f t="shared" si="87"/>
        <v>0</v>
      </c>
    </row>
    <row r="152" spans="1:11" ht="39" customHeight="1" x14ac:dyDescent="0.2">
      <c r="A152" s="3" t="s">
        <v>68</v>
      </c>
      <c r="B152" s="10">
        <v>3</v>
      </c>
      <c r="C152" s="10">
        <v>9</v>
      </c>
      <c r="D152" s="26">
        <v>1110199990</v>
      </c>
      <c r="E152" s="26" t="s">
        <v>69</v>
      </c>
      <c r="F152" s="23">
        <f>F153</f>
        <v>5</v>
      </c>
      <c r="G152" s="23">
        <f t="shared" si="87"/>
        <v>0</v>
      </c>
      <c r="H152" s="23">
        <f t="shared" si="87"/>
        <v>5</v>
      </c>
      <c r="I152" s="23">
        <f t="shared" si="87"/>
        <v>5</v>
      </c>
      <c r="J152" s="123">
        <f t="shared" si="65"/>
        <v>100</v>
      </c>
      <c r="K152" s="23">
        <f t="shared" si="87"/>
        <v>0</v>
      </c>
    </row>
    <row r="153" spans="1:11" ht="22.5" x14ac:dyDescent="0.2">
      <c r="A153" s="20" t="s">
        <v>58</v>
      </c>
      <c r="B153" s="10">
        <v>3</v>
      </c>
      <c r="C153" s="10">
        <v>9</v>
      </c>
      <c r="D153" s="26">
        <v>1110199990</v>
      </c>
      <c r="E153" s="26">
        <v>244</v>
      </c>
      <c r="F153" s="23">
        <v>5</v>
      </c>
      <c r="G153" s="47"/>
      <c r="H153" s="48">
        <f>F153+G153</f>
        <v>5</v>
      </c>
      <c r="I153" s="49">
        <v>5</v>
      </c>
      <c r="J153" s="123">
        <f t="shared" si="65"/>
        <v>100</v>
      </c>
      <c r="K153" s="51">
        <f>H153-I153</f>
        <v>0</v>
      </c>
    </row>
    <row r="154" spans="1:11" x14ac:dyDescent="0.2">
      <c r="A154" s="8" t="s">
        <v>86</v>
      </c>
      <c r="B154" s="10">
        <v>3</v>
      </c>
      <c r="C154" s="10">
        <v>9</v>
      </c>
      <c r="D154" s="26">
        <v>1120000000</v>
      </c>
      <c r="E154" s="26" t="s">
        <v>66</v>
      </c>
      <c r="F154" s="23">
        <f>F155</f>
        <v>5</v>
      </c>
      <c r="G154" s="23">
        <f t="shared" ref="G154:K158" si="88">G155</f>
        <v>0</v>
      </c>
      <c r="H154" s="23">
        <f t="shared" si="88"/>
        <v>5</v>
      </c>
      <c r="I154" s="23">
        <f t="shared" si="88"/>
        <v>5</v>
      </c>
      <c r="J154" s="123">
        <f t="shared" si="65"/>
        <v>100</v>
      </c>
      <c r="K154" s="23">
        <f t="shared" si="88"/>
        <v>0</v>
      </c>
    </row>
    <row r="155" spans="1:11" ht="24" customHeight="1" x14ac:dyDescent="0.2">
      <c r="A155" s="8" t="s">
        <v>144</v>
      </c>
      <c r="B155" s="10">
        <v>3</v>
      </c>
      <c r="C155" s="10">
        <v>9</v>
      </c>
      <c r="D155" s="26">
        <v>1120200000</v>
      </c>
      <c r="E155" s="26" t="s">
        <v>66</v>
      </c>
      <c r="F155" s="23">
        <f>F156</f>
        <v>5</v>
      </c>
      <c r="G155" s="23">
        <f t="shared" si="88"/>
        <v>0</v>
      </c>
      <c r="H155" s="23">
        <f t="shared" si="88"/>
        <v>5</v>
      </c>
      <c r="I155" s="23">
        <f t="shared" si="88"/>
        <v>5</v>
      </c>
      <c r="J155" s="123">
        <f t="shared" si="65"/>
        <v>100</v>
      </c>
      <c r="K155" s="23">
        <f t="shared" si="88"/>
        <v>0</v>
      </c>
    </row>
    <row r="156" spans="1:11" ht="24" customHeight="1" x14ac:dyDescent="0.2">
      <c r="A156" s="8" t="s">
        <v>112</v>
      </c>
      <c r="B156" s="10">
        <v>3</v>
      </c>
      <c r="C156" s="10">
        <v>9</v>
      </c>
      <c r="D156" s="26">
        <v>1120299990</v>
      </c>
      <c r="E156" s="26" t="s">
        <v>49</v>
      </c>
      <c r="F156" s="23">
        <f>F157</f>
        <v>5</v>
      </c>
      <c r="G156" s="23">
        <f t="shared" si="88"/>
        <v>0</v>
      </c>
      <c r="H156" s="23">
        <f t="shared" si="88"/>
        <v>5</v>
      </c>
      <c r="I156" s="23">
        <f t="shared" si="88"/>
        <v>5</v>
      </c>
      <c r="J156" s="123">
        <f t="shared" si="65"/>
        <v>100</v>
      </c>
      <c r="K156" s="23">
        <f t="shared" si="88"/>
        <v>0</v>
      </c>
    </row>
    <row r="157" spans="1:11" ht="24" customHeight="1" x14ac:dyDescent="0.2">
      <c r="A157" s="3" t="s">
        <v>174</v>
      </c>
      <c r="B157" s="10">
        <v>3</v>
      </c>
      <c r="C157" s="10">
        <v>9</v>
      </c>
      <c r="D157" s="26">
        <v>1120299990</v>
      </c>
      <c r="E157" s="26" t="s">
        <v>67</v>
      </c>
      <c r="F157" s="23">
        <f>F158</f>
        <v>5</v>
      </c>
      <c r="G157" s="23">
        <f t="shared" si="88"/>
        <v>0</v>
      </c>
      <c r="H157" s="23">
        <f t="shared" si="88"/>
        <v>5</v>
      </c>
      <c r="I157" s="23">
        <f t="shared" si="88"/>
        <v>5</v>
      </c>
      <c r="J157" s="123">
        <f t="shared" si="65"/>
        <v>100</v>
      </c>
      <c r="K157" s="23">
        <f t="shared" si="88"/>
        <v>0</v>
      </c>
    </row>
    <row r="158" spans="1:11" ht="24" customHeight="1" x14ac:dyDescent="0.2">
      <c r="A158" s="3" t="s">
        <v>68</v>
      </c>
      <c r="B158" s="10">
        <v>3</v>
      </c>
      <c r="C158" s="10">
        <v>9</v>
      </c>
      <c r="D158" s="26">
        <v>1120299990</v>
      </c>
      <c r="E158" s="26" t="s">
        <v>69</v>
      </c>
      <c r="F158" s="23">
        <f>F159</f>
        <v>5</v>
      </c>
      <c r="G158" s="23">
        <f t="shared" si="88"/>
        <v>0</v>
      </c>
      <c r="H158" s="23">
        <f t="shared" si="88"/>
        <v>5</v>
      </c>
      <c r="I158" s="23">
        <f t="shared" si="88"/>
        <v>5</v>
      </c>
      <c r="J158" s="123">
        <f t="shared" si="65"/>
        <v>100</v>
      </c>
      <c r="K158" s="23">
        <f t="shared" si="88"/>
        <v>0</v>
      </c>
    </row>
    <row r="159" spans="1:11" ht="22.5" x14ac:dyDescent="0.2">
      <c r="A159" s="20" t="s">
        <v>58</v>
      </c>
      <c r="B159" s="10">
        <v>3</v>
      </c>
      <c r="C159" s="10">
        <v>9</v>
      </c>
      <c r="D159" s="26">
        <v>1120299990</v>
      </c>
      <c r="E159" s="26">
        <v>244</v>
      </c>
      <c r="F159" s="23">
        <v>5</v>
      </c>
      <c r="G159" s="47"/>
      <c r="H159" s="48">
        <f>F159+G159</f>
        <v>5</v>
      </c>
      <c r="I159" s="49">
        <v>5</v>
      </c>
      <c r="J159" s="123">
        <f t="shared" si="65"/>
        <v>100</v>
      </c>
      <c r="K159" s="51">
        <f>H159-I159</f>
        <v>0</v>
      </c>
    </row>
    <row r="160" spans="1:11" ht="24" customHeight="1" x14ac:dyDescent="0.2">
      <c r="A160" s="3" t="s">
        <v>118</v>
      </c>
      <c r="B160" s="10">
        <v>3</v>
      </c>
      <c r="C160" s="10">
        <v>14</v>
      </c>
      <c r="D160" s="26"/>
      <c r="E160" s="26"/>
      <c r="F160" s="23" t="e">
        <f>F161</f>
        <v>#REF!</v>
      </c>
      <c r="G160" s="23" t="e">
        <f t="shared" ref="G160:K162" si="89">G161</f>
        <v>#REF!</v>
      </c>
      <c r="H160" s="23">
        <f t="shared" si="89"/>
        <v>33.299999999999997</v>
      </c>
      <c r="I160" s="23">
        <f t="shared" si="89"/>
        <v>0</v>
      </c>
      <c r="J160" s="123">
        <f t="shared" si="65"/>
        <v>0</v>
      </c>
      <c r="K160" s="23">
        <f t="shared" si="89"/>
        <v>33.299999999999997</v>
      </c>
    </row>
    <row r="161" spans="1:11" ht="36.75" customHeight="1" x14ac:dyDescent="0.2">
      <c r="A161" s="3" t="s">
        <v>255</v>
      </c>
      <c r="B161" s="10">
        <v>3</v>
      </c>
      <c r="C161" s="10">
        <v>14</v>
      </c>
      <c r="D161" s="26">
        <v>1000000000</v>
      </c>
      <c r="E161" s="26"/>
      <c r="F161" s="23" t="e">
        <f>F162</f>
        <v>#REF!</v>
      </c>
      <c r="G161" s="23" t="e">
        <f t="shared" si="89"/>
        <v>#REF!</v>
      </c>
      <c r="H161" s="23">
        <f t="shared" si="89"/>
        <v>33.299999999999997</v>
      </c>
      <c r="I161" s="23">
        <f t="shared" si="89"/>
        <v>0</v>
      </c>
      <c r="J161" s="123">
        <f t="shared" si="65"/>
        <v>0</v>
      </c>
      <c r="K161" s="23">
        <f t="shared" si="89"/>
        <v>33.299999999999997</v>
      </c>
    </row>
    <row r="162" spans="1:11" x14ac:dyDescent="0.2">
      <c r="A162" s="3" t="s">
        <v>84</v>
      </c>
      <c r="B162" s="10">
        <v>3</v>
      </c>
      <c r="C162" s="10">
        <v>14</v>
      </c>
      <c r="D162" s="26">
        <v>1010000000</v>
      </c>
      <c r="E162" s="26"/>
      <c r="F162" s="23" t="e">
        <f>F163</f>
        <v>#REF!</v>
      </c>
      <c r="G162" s="23" t="e">
        <f t="shared" si="89"/>
        <v>#REF!</v>
      </c>
      <c r="H162" s="23">
        <f t="shared" si="89"/>
        <v>33.299999999999997</v>
      </c>
      <c r="I162" s="23">
        <f t="shared" si="89"/>
        <v>0</v>
      </c>
      <c r="J162" s="123">
        <f t="shared" si="65"/>
        <v>0</v>
      </c>
      <c r="K162" s="23">
        <f t="shared" si="89"/>
        <v>33.299999999999997</v>
      </c>
    </row>
    <row r="163" spans="1:11" ht="24.75" customHeight="1" x14ac:dyDescent="0.2">
      <c r="A163" s="3" t="s">
        <v>119</v>
      </c>
      <c r="B163" s="10">
        <v>3</v>
      </c>
      <c r="C163" s="10">
        <v>14</v>
      </c>
      <c r="D163" s="26">
        <v>1010300000</v>
      </c>
      <c r="E163" s="26"/>
      <c r="F163" s="23" t="e">
        <f>F164+#REF!+F168</f>
        <v>#REF!</v>
      </c>
      <c r="G163" s="23" t="e">
        <f>G164+#REF!+G168</f>
        <v>#REF!</v>
      </c>
      <c r="H163" s="23">
        <f>H164+H168</f>
        <v>33.299999999999997</v>
      </c>
      <c r="I163" s="23">
        <f t="shared" ref="I163:K163" si="90">I164+I168</f>
        <v>0</v>
      </c>
      <c r="J163" s="23">
        <f t="shared" si="90"/>
        <v>0</v>
      </c>
      <c r="K163" s="23">
        <f t="shared" si="90"/>
        <v>33.299999999999997</v>
      </c>
    </row>
    <row r="164" spans="1:11" ht="18.75" customHeight="1" x14ac:dyDescent="0.2">
      <c r="A164" s="3" t="s">
        <v>120</v>
      </c>
      <c r="B164" s="10">
        <v>3</v>
      </c>
      <c r="C164" s="10">
        <v>14</v>
      </c>
      <c r="D164" s="26">
        <v>1010382300</v>
      </c>
      <c r="E164" s="26" t="s">
        <v>49</v>
      </c>
      <c r="F164" s="23" t="e">
        <f>F165</f>
        <v>#REF!</v>
      </c>
      <c r="G164" s="23" t="e">
        <f t="shared" ref="G164:K165" si="91">G165</f>
        <v>#REF!</v>
      </c>
      <c r="H164" s="23">
        <f t="shared" si="91"/>
        <v>23.3</v>
      </c>
      <c r="I164" s="23">
        <f t="shared" si="91"/>
        <v>0</v>
      </c>
      <c r="J164" s="123">
        <f t="shared" si="65"/>
        <v>0</v>
      </c>
      <c r="K164" s="23">
        <f t="shared" si="91"/>
        <v>23.3</v>
      </c>
    </row>
    <row r="165" spans="1:11" ht="18.75" customHeight="1" x14ac:dyDescent="0.2">
      <c r="A165" s="5" t="s">
        <v>70</v>
      </c>
      <c r="B165" s="10">
        <v>3</v>
      </c>
      <c r="C165" s="10">
        <v>14</v>
      </c>
      <c r="D165" s="26">
        <v>1010382300</v>
      </c>
      <c r="E165" s="26" t="s">
        <v>71</v>
      </c>
      <c r="F165" s="23" t="e">
        <f>#REF!+F166</f>
        <v>#REF!</v>
      </c>
      <c r="G165" s="23" t="e">
        <f>#REF!+G166</f>
        <v>#REF!</v>
      </c>
      <c r="H165" s="23">
        <f>H166</f>
        <v>23.3</v>
      </c>
      <c r="I165" s="23">
        <f t="shared" si="91"/>
        <v>0</v>
      </c>
      <c r="J165" s="23">
        <f t="shared" si="91"/>
        <v>0</v>
      </c>
      <c r="K165" s="23">
        <f t="shared" si="91"/>
        <v>23.3</v>
      </c>
    </row>
    <row r="166" spans="1:11" ht="34.5" customHeight="1" x14ac:dyDescent="0.2">
      <c r="A166" s="3" t="s">
        <v>75</v>
      </c>
      <c r="B166" s="10">
        <v>3</v>
      </c>
      <c r="C166" s="10">
        <v>14</v>
      </c>
      <c r="D166" s="26">
        <v>1010382300</v>
      </c>
      <c r="E166" s="26" t="s">
        <v>76</v>
      </c>
      <c r="F166" s="23">
        <f>F167</f>
        <v>23.3</v>
      </c>
      <c r="G166" s="23">
        <f t="shared" ref="G166:K166" si="92">G167</f>
        <v>0</v>
      </c>
      <c r="H166" s="23">
        <f t="shared" si="92"/>
        <v>23.3</v>
      </c>
      <c r="I166" s="23">
        <f t="shared" si="92"/>
        <v>0</v>
      </c>
      <c r="J166" s="123">
        <f t="shared" si="65"/>
        <v>0</v>
      </c>
      <c r="K166" s="23">
        <f t="shared" si="92"/>
        <v>23.3</v>
      </c>
    </row>
    <row r="167" spans="1:11" ht="34.5" customHeight="1" x14ac:dyDescent="0.2">
      <c r="A167" s="3" t="s">
        <v>221</v>
      </c>
      <c r="B167" s="10">
        <v>3</v>
      </c>
      <c r="C167" s="10">
        <v>14</v>
      </c>
      <c r="D167" s="26">
        <v>1010382300</v>
      </c>
      <c r="E167" s="26" t="s">
        <v>220</v>
      </c>
      <c r="F167" s="23">
        <v>23.3</v>
      </c>
      <c r="G167" s="47">
        <v>0</v>
      </c>
      <c r="H167" s="48">
        <f>F167+G167</f>
        <v>23.3</v>
      </c>
      <c r="I167" s="49"/>
      <c r="J167" s="123">
        <f t="shared" ref="J167:J222" si="93">I167/H167*100</f>
        <v>0</v>
      </c>
      <c r="K167" s="51">
        <f>H167-I167</f>
        <v>23.3</v>
      </c>
    </row>
    <row r="168" spans="1:11" ht="27" customHeight="1" x14ac:dyDescent="0.2">
      <c r="A168" s="3" t="s">
        <v>239</v>
      </c>
      <c r="B168" s="10">
        <v>3</v>
      </c>
      <c r="C168" s="10">
        <v>14</v>
      </c>
      <c r="D168" s="26" t="s">
        <v>238</v>
      </c>
      <c r="E168" s="26"/>
      <c r="F168" s="23">
        <f>F169+F172</f>
        <v>0</v>
      </c>
      <c r="G168" s="23">
        <f t="shared" ref="G168:H168" si="94">G169+G172</f>
        <v>10</v>
      </c>
      <c r="H168" s="23">
        <f t="shared" si="94"/>
        <v>10</v>
      </c>
      <c r="I168" s="23">
        <f t="shared" ref="I168:K168" si="95">I169+I172</f>
        <v>0</v>
      </c>
      <c r="J168" s="123">
        <f t="shared" si="93"/>
        <v>0</v>
      </c>
      <c r="K168" s="23">
        <f t="shared" si="95"/>
        <v>10</v>
      </c>
    </row>
    <row r="169" spans="1:11" ht="36" customHeight="1" x14ac:dyDescent="0.2">
      <c r="A169" s="3" t="s">
        <v>70</v>
      </c>
      <c r="B169" s="10">
        <v>3</v>
      </c>
      <c r="C169" s="10">
        <v>14</v>
      </c>
      <c r="D169" s="26" t="s">
        <v>238</v>
      </c>
      <c r="E169" s="31">
        <v>100</v>
      </c>
      <c r="F169" s="23">
        <f>F170</f>
        <v>0</v>
      </c>
      <c r="G169" s="23">
        <f t="shared" ref="G169:K170" si="96">G170</f>
        <v>5.5</v>
      </c>
      <c r="H169" s="23">
        <f t="shared" si="96"/>
        <v>5.5</v>
      </c>
      <c r="I169" s="23">
        <f t="shared" si="96"/>
        <v>0</v>
      </c>
      <c r="J169" s="123">
        <f t="shared" si="93"/>
        <v>0</v>
      </c>
      <c r="K169" s="23">
        <f t="shared" si="96"/>
        <v>5.5</v>
      </c>
    </row>
    <row r="170" spans="1:11" ht="27" customHeight="1" x14ac:dyDescent="0.2">
      <c r="A170" s="3" t="s">
        <v>75</v>
      </c>
      <c r="B170" s="10">
        <v>3</v>
      </c>
      <c r="C170" s="10">
        <v>14</v>
      </c>
      <c r="D170" s="26" t="s">
        <v>238</v>
      </c>
      <c r="E170" s="31">
        <v>120</v>
      </c>
      <c r="F170" s="23">
        <f>F171</f>
        <v>0</v>
      </c>
      <c r="G170" s="23">
        <f t="shared" si="96"/>
        <v>5.5</v>
      </c>
      <c r="H170" s="23">
        <f t="shared" si="96"/>
        <v>5.5</v>
      </c>
      <c r="I170" s="23">
        <f t="shared" si="96"/>
        <v>0</v>
      </c>
      <c r="J170" s="123">
        <f t="shared" si="93"/>
        <v>0</v>
      </c>
      <c r="K170" s="23">
        <f t="shared" si="96"/>
        <v>5.5</v>
      </c>
    </row>
    <row r="171" spans="1:11" ht="42" customHeight="1" x14ac:dyDescent="0.2">
      <c r="A171" s="3" t="s">
        <v>221</v>
      </c>
      <c r="B171" s="10">
        <v>3</v>
      </c>
      <c r="C171" s="10">
        <v>14</v>
      </c>
      <c r="D171" s="26" t="s">
        <v>238</v>
      </c>
      <c r="E171" s="26" t="s">
        <v>220</v>
      </c>
      <c r="F171" s="23">
        <v>0</v>
      </c>
      <c r="G171" s="23">
        <v>5.5</v>
      </c>
      <c r="H171" s="23">
        <f>F171+G171</f>
        <v>5.5</v>
      </c>
      <c r="I171" s="49"/>
      <c r="J171" s="123">
        <f t="shared" si="93"/>
        <v>0</v>
      </c>
      <c r="K171" s="51">
        <f>H171-I171</f>
        <v>5.5</v>
      </c>
    </row>
    <row r="172" spans="1:11" ht="27" customHeight="1" x14ac:dyDescent="0.2">
      <c r="A172" s="3" t="s">
        <v>174</v>
      </c>
      <c r="B172" s="10">
        <v>3</v>
      </c>
      <c r="C172" s="10">
        <v>14</v>
      </c>
      <c r="D172" s="26" t="s">
        <v>238</v>
      </c>
      <c r="E172" s="26" t="s">
        <v>67</v>
      </c>
      <c r="F172" s="23">
        <f>F173</f>
        <v>0</v>
      </c>
      <c r="G172" s="23">
        <f t="shared" ref="G172:K173" si="97">G173</f>
        <v>4.5</v>
      </c>
      <c r="H172" s="23">
        <f t="shared" si="97"/>
        <v>4.5</v>
      </c>
      <c r="I172" s="23">
        <f t="shared" si="97"/>
        <v>0</v>
      </c>
      <c r="J172" s="123">
        <f t="shared" si="93"/>
        <v>0</v>
      </c>
      <c r="K172" s="23">
        <f t="shared" si="97"/>
        <v>4.5</v>
      </c>
    </row>
    <row r="173" spans="1:11" ht="27" customHeight="1" x14ac:dyDescent="0.2">
      <c r="A173" s="3" t="s">
        <v>68</v>
      </c>
      <c r="B173" s="10">
        <v>3</v>
      </c>
      <c r="C173" s="10">
        <v>14</v>
      </c>
      <c r="D173" s="26" t="s">
        <v>238</v>
      </c>
      <c r="E173" s="26" t="s">
        <v>69</v>
      </c>
      <c r="F173" s="23">
        <f>F174</f>
        <v>0</v>
      </c>
      <c r="G173" s="23">
        <f t="shared" si="97"/>
        <v>4.5</v>
      </c>
      <c r="H173" s="23">
        <f t="shared" si="97"/>
        <v>4.5</v>
      </c>
      <c r="I173" s="23">
        <f t="shared" si="97"/>
        <v>0</v>
      </c>
      <c r="J173" s="123">
        <f t="shared" si="93"/>
        <v>0</v>
      </c>
      <c r="K173" s="23">
        <f t="shared" si="97"/>
        <v>4.5</v>
      </c>
    </row>
    <row r="174" spans="1:11" ht="27" customHeight="1" x14ac:dyDescent="0.2">
      <c r="A174" s="20" t="s">
        <v>58</v>
      </c>
      <c r="B174" s="10">
        <v>3</v>
      </c>
      <c r="C174" s="10">
        <v>14</v>
      </c>
      <c r="D174" s="26" t="s">
        <v>238</v>
      </c>
      <c r="E174" s="26">
        <v>244</v>
      </c>
      <c r="F174" s="23">
        <v>0</v>
      </c>
      <c r="G174" s="23">
        <v>4.5</v>
      </c>
      <c r="H174" s="23">
        <f>F174+G174</f>
        <v>4.5</v>
      </c>
      <c r="I174" s="49"/>
      <c r="J174" s="123">
        <f t="shared" si="93"/>
        <v>0</v>
      </c>
      <c r="K174" s="51">
        <f>H174-I174</f>
        <v>4.5</v>
      </c>
    </row>
    <row r="175" spans="1:11" x14ac:dyDescent="0.2">
      <c r="A175" s="4" t="s">
        <v>43</v>
      </c>
      <c r="B175" s="10">
        <v>4</v>
      </c>
      <c r="C175" s="10">
        <v>0</v>
      </c>
      <c r="D175" s="26" t="s">
        <v>66</v>
      </c>
      <c r="E175" s="26" t="s">
        <v>66</v>
      </c>
      <c r="F175" s="34">
        <f>F190+F176</f>
        <v>459.6</v>
      </c>
      <c r="G175" s="34">
        <f t="shared" ref="G175:H175" si="98">G190+G176</f>
        <v>125</v>
      </c>
      <c r="H175" s="34">
        <f t="shared" si="98"/>
        <v>584.6</v>
      </c>
      <c r="I175" s="34">
        <f t="shared" ref="I175:K175" si="99">I190+I176</f>
        <v>317.42099999999999</v>
      </c>
      <c r="J175" s="123">
        <f t="shared" si="93"/>
        <v>54.297126240164204</v>
      </c>
      <c r="K175" s="34">
        <f t="shared" si="99"/>
        <v>267.17900000000003</v>
      </c>
    </row>
    <row r="176" spans="1:11" x14ac:dyDescent="0.2">
      <c r="A176" s="4" t="s">
        <v>268</v>
      </c>
      <c r="B176" s="10">
        <v>4</v>
      </c>
      <c r="C176" s="10">
        <v>1</v>
      </c>
      <c r="D176" s="26"/>
      <c r="E176" s="31"/>
      <c r="F176" s="34">
        <f>F177</f>
        <v>0</v>
      </c>
      <c r="G176" s="34">
        <f t="shared" ref="G176:K178" si="100">G177</f>
        <v>125</v>
      </c>
      <c r="H176" s="34">
        <f t="shared" si="100"/>
        <v>125</v>
      </c>
      <c r="I176" s="34">
        <f t="shared" si="100"/>
        <v>0</v>
      </c>
      <c r="J176" s="123">
        <f t="shared" si="93"/>
        <v>0</v>
      </c>
      <c r="K176" s="34">
        <f t="shared" si="100"/>
        <v>125</v>
      </c>
    </row>
    <row r="177" spans="1:11" ht="22.5" x14ac:dyDescent="0.2">
      <c r="A177" s="4" t="s">
        <v>260</v>
      </c>
      <c r="B177" s="10">
        <v>4</v>
      </c>
      <c r="C177" s="10">
        <v>1</v>
      </c>
      <c r="D177" s="26" t="s">
        <v>177</v>
      </c>
      <c r="E177" s="31"/>
      <c r="F177" s="34">
        <f>F178</f>
        <v>0</v>
      </c>
      <c r="G177" s="34">
        <f t="shared" si="100"/>
        <v>125</v>
      </c>
      <c r="H177" s="34">
        <f t="shared" si="100"/>
        <v>125</v>
      </c>
      <c r="I177" s="34">
        <f t="shared" si="100"/>
        <v>0</v>
      </c>
      <c r="J177" s="123">
        <f t="shared" si="93"/>
        <v>0</v>
      </c>
      <c r="K177" s="34">
        <f t="shared" si="100"/>
        <v>125</v>
      </c>
    </row>
    <row r="178" spans="1:11" x14ac:dyDescent="0.2">
      <c r="A178" s="4" t="s">
        <v>137</v>
      </c>
      <c r="B178" s="10">
        <v>4</v>
      </c>
      <c r="C178" s="10">
        <v>1</v>
      </c>
      <c r="D178" s="26" t="s">
        <v>178</v>
      </c>
      <c r="E178" s="31"/>
      <c r="F178" s="34">
        <f>F179</f>
        <v>0</v>
      </c>
      <c r="G178" s="34">
        <f t="shared" si="100"/>
        <v>125</v>
      </c>
      <c r="H178" s="34">
        <f t="shared" si="100"/>
        <v>125</v>
      </c>
      <c r="I178" s="34">
        <f t="shared" si="100"/>
        <v>0</v>
      </c>
      <c r="J178" s="123">
        <f t="shared" si="93"/>
        <v>0</v>
      </c>
      <c r="K178" s="34">
        <f t="shared" si="100"/>
        <v>125</v>
      </c>
    </row>
    <row r="179" spans="1:11" ht="22.5" x14ac:dyDescent="0.2">
      <c r="A179" s="4" t="s">
        <v>138</v>
      </c>
      <c r="B179" s="10">
        <v>4</v>
      </c>
      <c r="C179" s="10">
        <v>1</v>
      </c>
      <c r="D179" s="26" t="s">
        <v>179</v>
      </c>
      <c r="E179" s="31"/>
      <c r="F179" s="34">
        <f>F180+F185</f>
        <v>0</v>
      </c>
      <c r="G179" s="34">
        <f t="shared" ref="G179:H179" si="101">G180+G185</f>
        <v>125</v>
      </c>
      <c r="H179" s="34">
        <f t="shared" si="101"/>
        <v>125</v>
      </c>
      <c r="I179" s="34">
        <f t="shared" ref="I179:K179" si="102">I180+I185</f>
        <v>0</v>
      </c>
      <c r="J179" s="123">
        <f t="shared" si="93"/>
        <v>0</v>
      </c>
      <c r="K179" s="34">
        <f t="shared" si="102"/>
        <v>125</v>
      </c>
    </row>
    <row r="180" spans="1:11" ht="33.75" x14ac:dyDescent="0.2">
      <c r="A180" s="5" t="s">
        <v>150</v>
      </c>
      <c r="B180" s="10">
        <v>4</v>
      </c>
      <c r="C180" s="10">
        <v>1</v>
      </c>
      <c r="D180" s="26" t="s">
        <v>180</v>
      </c>
      <c r="E180" s="31"/>
      <c r="F180" s="23">
        <f t="shared" ref="F180:K181" si="103">F181</f>
        <v>0</v>
      </c>
      <c r="G180" s="23">
        <f t="shared" si="103"/>
        <v>100</v>
      </c>
      <c r="H180" s="23">
        <f t="shared" si="103"/>
        <v>100</v>
      </c>
      <c r="I180" s="23">
        <f t="shared" si="103"/>
        <v>0</v>
      </c>
      <c r="J180" s="123">
        <f t="shared" si="93"/>
        <v>0</v>
      </c>
      <c r="K180" s="23">
        <f t="shared" si="103"/>
        <v>100</v>
      </c>
    </row>
    <row r="181" spans="1:11" ht="45" x14ac:dyDescent="0.2">
      <c r="A181" s="3" t="s">
        <v>70</v>
      </c>
      <c r="B181" s="10">
        <v>4</v>
      </c>
      <c r="C181" s="10">
        <v>1</v>
      </c>
      <c r="D181" s="26" t="s">
        <v>180</v>
      </c>
      <c r="E181" s="31">
        <v>100</v>
      </c>
      <c r="F181" s="23">
        <f t="shared" si="103"/>
        <v>0</v>
      </c>
      <c r="G181" s="23">
        <f t="shared" si="103"/>
        <v>100</v>
      </c>
      <c r="H181" s="23">
        <f t="shared" si="103"/>
        <v>100</v>
      </c>
      <c r="I181" s="23">
        <f t="shared" si="103"/>
        <v>0</v>
      </c>
      <c r="J181" s="123">
        <f t="shared" si="93"/>
        <v>0</v>
      </c>
      <c r="K181" s="23">
        <f t="shared" si="103"/>
        <v>100</v>
      </c>
    </row>
    <row r="182" spans="1:11" x14ac:dyDescent="0.2">
      <c r="A182" s="8" t="s">
        <v>72</v>
      </c>
      <c r="B182" s="10">
        <v>4</v>
      </c>
      <c r="C182" s="10">
        <v>1</v>
      </c>
      <c r="D182" s="26" t="s">
        <v>180</v>
      </c>
      <c r="E182" s="26" t="s">
        <v>73</v>
      </c>
      <c r="F182" s="23">
        <v>0</v>
      </c>
      <c r="G182" s="23">
        <f t="shared" ref="G182:H182" si="104">G183+G184</f>
        <v>100</v>
      </c>
      <c r="H182" s="23">
        <f t="shared" si="104"/>
        <v>100</v>
      </c>
      <c r="I182" s="23">
        <f t="shared" ref="I182:K182" si="105">I183+I184</f>
        <v>0</v>
      </c>
      <c r="J182" s="123">
        <f t="shared" si="93"/>
        <v>0</v>
      </c>
      <c r="K182" s="23">
        <f t="shared" si="105"/>
        <v>100</v>
      </c>
    </row>
    <row r="183" spans="1:11" x14ac:dyDescent="0.2">
      <c r="A183" s="3" t="s">
        <v>154</v>
      </c>
      <c r="B183" s="10">
        <v>4</v>
      </c>
      <c r="C183" s="10">
        <v>1</v>
      </c>
      <c r="D183" s="26" t="s">
        <v>180</v>
      </c>
      <c r="E183" s="26">
        <v>111</v>
      </c>
      <c r="F183" s="23">
        <v>0</v>
      </c>
      <c r="G183" s="47">
        <v>77</v>
      </c>
      <c r="H183" s="48">
        <f t="shared" ref="H183:H184" si="106">F183+G183</f>
        <v>77</v>
      </c>
      <c r="I183" s="49"/>
      <c r="J183" s="123">
        <f t="shared" si="93"/>
        <v>0</v>
      </c>
      <c r="K183" s="51">
        <f t="shared" ref="K183:K184" si="107">H183-I183</f>
        <v>77</v>
      </c>
    </row>
    <row r="184" spans="1:11" ht="33.75" x14ac:dyDescent="0.2">
      <c r="A184" s="3" t="s">
        <v>155</v>
      </c>
      <c r="B184" s="10">
        <v>4</v>
      </c>
      <c r="C184" s="10">
        <v>1</v>
      </c>
      <c r="D184" s="26" t="s">
        <v>180</v>
      </c>
      <c r="E184" s="26">
        <v>119</v>
      </c>
      <c r="F184" s="23">
        <v>0</v>
      </c>
      <c r="G184" s="47">
        <v>23</v>
      </c>
      <c r="H184" s="48">
        <f t="shared" si="106"/>
        <v>23</v>
      </c>
      <c r="I184" s="49"/>
      <c r="J184" s="123">
        <f t="shared" si="93"/>
        <v>0</v>
      </c>
      <c r="K184" s="51">
        <f t="shared" si="107"/>
        <v>23</v>
      </c>
    </row>
    <row r="185" spans="1:11" ht="33.75" x14ac:dyDescent="0.2">
      <c r="A185" s="3" t="s">
        <v>240</v>
      </c>
      <c r="B185" s="10">
        <v>4</v>
      </c>
      <c r="C185" s="10">
        <v>1</v>
      </c>
      <c r="D185" s="26" t="s">
        <v>246</v>
      </c>
      <c r="E185" s="31"/>
      <c r="F185" s="23">
        <f>F186</f>
        <v>0</v>
      </c>
      <c r="G185" s="23">
        <f t="shared" ref="G185:K186" si="108">G186</f>
        <v>25</v>
      </c>
      <c r="H185" s="23">
        <f t="shared" si="108"/>
        <v>25</v>
      </c>
      <c r="I185" s="23">
        <f t="shared" si="108"/>
        <v>0</v>
      </c>
      <c r="J185" s="123">
        <f t="shared" si="93"/>
        <v>0</v>
      </c>
      <c r="K185" s="23">
        <f t="shared" si="108"/>
        <v>25</v>
      </c>
    </row>
    <row r="186" spans="1:11" ht="45" x14ac:dyDescent="0.2">
      <c r="A186" s="3" t="s">
        <v>70</v>
      </c>
      <c r="B186" s="10">
        <v>4</v>
      </c>
      <c r="C186" s="10">
        <v>1</v>
      </c>
      <c r="D186" s="26" t="s">
        <v>246</v>
      </c>
      <c r="E186" s="31">
        <v>100</v>
      </c>
      <c r="F186" s="23">
        <f>F187</f>
        <v>0</v>
      </c>
      <c r="G186" s="23">
        <f t="shared" si="108"/>
        <v>25</v>
      </c>
      <c r="H186" s="23">
        <f t="shared" si="108"/>
        <v>25</v>
      </c>
      <c r="I186" s="23">
        <f t="shared" si="108"/>
        <v>0</v>
      </c>
      <c r="J186" s="123">
        <f t="shared" si="93"/>
        <v>0</v>
      </c>
      <c r="K186" s="23">
        <f t="shared" si="108"/>
        <v>25</v>
      </c>
    </row>
    <row r="187" spans="1:11" x14ac:dyDescent="0.2">
      <c r="A187" s="3" t="s">
        <v>72</v>
      </c>
      <c r="B187" s="10">
        <v>4</v>
      </c>
      <c r="C187" s="10">
        <v>1</v>
      </c>
      <c r="D187" s="26" t="s">
        <v>246</v>
      </c>
      <c r="E187" s="31">
        <v>110</v>
      </c>
      <c r="F187" s="23">
        <f>F188+F189</f>
        <v>0</v>
      </c>
      <c r="G187" s="23">
        <f t="shared" ref="G187:H187" si="109">G188+G189</f>
        <v>25</v>
      </c>
      <c r="H187" s="23">
        <f t="shared" si="109"/>
        <v>25</v>
      </c>
      <c r="I187" s="23">
        <f t="shared" ref="I187:K187" si="110">I188+I189</f>
        <v>0</v>
      </c>
      <c r="J187" s="123">
        <f t="shared" si="93"/>
        <v>0</v>
      </c>
      <c r="K187" s="23">
        <f t="shared" si="110"/>
        <v>25</v>
      </c>
    </row>
    <row r="188" spans="1:11" x14ac:dyDescent="0.2">
      <c r="A188" s="3" t="s">
        <v>154</v>
      </c>
      <c r="B188" s="10">
        <v>4</v>
      </c>
      <c r="C188" s="10">
        <v>1</v>
      </c>
      <c r="D188" s="26" t="s">
        <v>246</v>
      </c>
      <c r="E188" s="26">
        <v>111</v>
      </c>
      <c r="F188" s="23">
        <v>0</v>
      </c>
      <c r="G188" s="47">
        <v>19</v>
      </c>
      <c r="H188" s="48">
        <f>F188+G188</f>
        <v>19</v>
      </c>
      <c r="I188" s="49"/>
      <c r="J188" s="123">
        <f t="shared" si="93"/>
        <v>0</v>
      </c>
      <c r="K188" s="51">
        <f t="shared" ref="K188:K189" si="111">H188-I188</f>
        <v>19</v>
      </c>
    </row>
    <row r="189" spans="1:11" ht="33.75" x14ac:dyDescent="0.2">
      <c r="A189" s="3" t="s">
        <v>155</v>
      </c>
      <c r="B189" s="10"/>
      <c r="C189" s="10"/>
      <c r="D189" s="26" t="s">
        <v>246</v>
      </c>
      <c r="E189" s="26">
        <v>119</v>
      </c>
      <c r="F189" s="23">
        <v>0</v>
      </c>
      <c r="G189" s="47">
        <v>6</v>
      </c>
      <c r="H189" s="48">
        <f>F189+G189</f>
        <v>6</v>
      </c>
      <c r="I189" s="49"/>
      <c r="J189" s="123">
        <f t="shared" si="93"/>
        <v>0</v>
      </c>
      <c r="K189" s="51">
        <f t="shared" si="111"/>
        <v>6</v>
      </c>
    </row>
    <row r="190" spans="1:11" x14ac:dyDescent="0.2">
      <c r="A190" s="4" t="s">
        <v>44</v>
      </c>
      <c r="B190" s="10">
        <v>4</v>
      </c>
      <c r="C190" s="10">
        <v>10</v>
      </c>
      <c r="D190" s="26" t="s">
        <v>66</v>
      </c>
      <c r="E190" s="26" t="s">
        <v>66</v>
      </c>
      <c r="F190" s="23">
        <f t="shared" ref="F190:K196" si="112">F191</f>
        <v>459.6</v>
      </c>
      <c r="G190" s="23">
        <f t="shared" si="112"/>
        <v>0</v>
      </c>
      <c r="H190" s="23">
        <f t="shared" si="112"/>
        <v>459.6</v>
      </c>
      <c r="I190" s="23">
        <f t="shared" si="112"/>
        <v>317.42099999999999</v>
      </c>
      <c r="J190" s="123">
        <f t="shared" si="93"/>
        <v>69.064621409921671</v>
      </c>
      <c r="K190" s="23">
        <f t="shared" si="112"/>
        <v>142.17900000000003</v>
      </c>
    </row>
    <row r="191" spans="1:11" ht="22.5" x14ac:dyDescent="0.2">
      <c r="A191" s="8" t="s">
        <v>258</v>
      </c>
      <c r="B191" s="10">
        <v>4</v>
      </c>
      <c r="C191" s="10">
        <v>10</v>
      </c>
      <c r="D191" s="26">
        <v>1400000000</v>
      </c>
      <c r="E191" s="26" t="s">
        <v>66</v>
      </c>
      <c r="F191" s="23">
        <f t="shared" si="112"/>
        <v>459.6</v>
      </c>
      <c r="G191" s="23">
        <f t="shared" si="112"/>
        <v>0</v>
      </c>
      <c r="H191" s="23">
        <f t="shared" si="112"/>
        <v>459.6</v>
      </c>
      <c r="I191" s="23">
        <f t="shared" si="112"/>
        <v>317.42099999999999</v>
      </c>
      <c r="J191" s="123">
        <f t="shared" si="93"/>
        <v>69.064621409921671</v>
      </c>
      <c r="K191" s="23">
        <f t="shared" si="112"/>
        <v>142.17900000000003</v>
      </c>
    </row>
    <row r="192" spans="1:11" ht="40.5" customHeight="1" x14ac:dyDescent="0.2">
      <c r="A192" s="8" t="s">
        <v>167</v>
      </c>
      <c r="B192" s="10">
        <v>4</v>
      </c>
      <c r="C192" s="10">
        <v>10</v>
      </c>
      <c r="D192" s="26">
        <v>1410000000</v>
      </c>
      <c r="E192" s="26" t="s">
        <v>66</v>
      </c>
      <c r="F192" s="23">
        <f t="shared" si="112"/>
        <v>459.6</v>
      </c>
      <c r="G192" s="23">
        <f t="shared" si="112"/>
        <v>0</v>
      </c>
      <c r="H192" s="23">
        <f t="shared" si="112"/>
        <v>459.6</v>
      </c>
      <c r="I192" s="23">
        <f t="shared" si="112"/>
        <v>317.42099999999999</v>
      </c>
      <c r="J192" s="123">
        <f t="shared" si="93"/>
        <v>69.064621409921671</v>
      </c>
      <c r="K192" s="23">
        <f t="shared" si="112"/>
        <v>142.17900000000003</v>
      </c>
    </row>
    <row r="193" spans="1:11" ht="32.25" customHeight="1" x14ac:dyDescent="0.2">
      <c r="A193" s="8" t="s">
        <v>166</v>
      </c>
      <c r="B193" s="10">
        <v>4</v>
      </c>
      <c r="C193" s="10">
        <v>10</v>
      </c>
      <c r="D193" s="26">
        <v>1410100000</v>
      </c>
      <c r="E193" s="26" t="s">
        <v>66</v>
      </c>
      <c r="F193" s="23">
        <f t="shared" si="112"/>
        <v>459.6</v>
      </c>
      <c r="G193" s="23">
        <f t="shared" si="112"/>
        <v>0</v>
      </c>
      <c r="H193" s="23">
        <f t="shared" si="112"/>
        <v>459.6</v>
      </c>
      <c r="I193" s="23">
        <f t="shared" si="112"/>
        <v>317.42099999999999</v>
      </c>
      <c r="J193" s="123">
        <f t="shared" si="93"/>
        <v>69.064621409921671</v>
      </c>
      <c r="K193" s="23">
        <f t="shared" si="112"/>
        <v>142.17900000000003</v>
      </c>
    </row>
    <row r="194" spans="1:11" ht="32.25" customHeight="1" x14ac:dyDescent="0.2">
      <c r="A194" s="8" t="s">
        <v>62</v>
      </c>
      <c r="B194" s="10">
        <v>4</v>
      </c>
      <c r="C194" s="10">
        <v>10</v>
      </c>
      <c r="D194" s="26">
        <v>1410120070</v>
      </c>
      <c r="E194" s="26" t="s">
        <v>49</v>
      </c>
      <c r="F194" s="23">
        <f>F195</f>
        <v>459.6</v>
      </c>
      <c r="G194" s="23">
        <f t="shared" si="112"/>
        <v>0</v>
      </c>
      <c r="H194" s="23">
        <f t="shared" si="112"/>
        <v>459.6</v>
      </c>
      <c r="I194" s="23">
        <f t="shared" si="112"/>
        <v>317.42099999999999</v>
      </c>
      <c r="J194" s="123">
        <f t="shared" si="93"/>
        <v>69.064621409921671</v>
      </c>
      <c r="K194" s="23">
        <f t="shared" si="112"/>
        <v>142.17900000000003</v>
      </c>
    </row>
    <row r="195" spans="1:11" ht="32.25" customHeight="1" x14ac:dyDescent="0.2">
      <c r="A195" s="3" t="s">
        <v>174</v>
      </c>
      <c r="B195" s="10">
        <v>4</v>
      </c>
      <c r="C195" s="10">
        <v>10</v>
      </c>
      <c r="D195" s="26">
        <v>1410120070</v>
      </c>
      <c r="E195" s="26" t="s">
        <v>67</v>
      </c>
      <c r="F195" s="23">
        <f>F196</f>
        <v>459.6</v>
      </c>
      <c r="G195" s="23">
        <f t="shared" si="112"/>
        <v>0</v>
      </c>
      <c r="H195" s="23">
        <f t="shared" si="112"/>
        <v>459.6</v>
      </c>
      <c r="I195" s="23">
        <f t="shared" si="112"/>
        <v>317.42099999999999</v>
      </c>
      <c r="J195" s="123">
        <f t="shared" si="93"/>
        <v>69.064621409921671</v>
      </c>
      <c r="K195" s="23">
        <f t="shared" si="112"/>
        <v>142.17900000000003</v>
      </c>
    </row>
    <row r="196" spans="1:11" ht="32.25" customHeight="1" x14ac:dyDescent="0.2">
      <c r="A196" s="3" t="s">
        <v>68</v>
      </c>
      <c r="B196" s="10">
        <v>4</v>
      </c>
      <c r="C196" s="10">
        <v>10</v>
      </c>
      <c r="D196" s="26">
        <v>1410120070</v>
      </c>
      <c r="E196" s="26" t="s">
        <v>69</v>
      </c>
      <c r="F196" s="23">
        <f>F197</f>
        <v>459.6</v>
      </c>
      <c r="G196" s="23">
        <f t="shared" si="112"/>
        <v>0</v>
      </c>
      <c r="H196" s="23">
        <f t="shared" si="112"/>
        <v>459.6</v>
      </c>
      <c r="I196" s="23">
        <f t="shared" si="112"/>
        <v>317.42099999999999</v>
      </c>
      <c r="J196" s="123">
        <f t="shared" si="93"/>
        <v>69.064621409921671</v>
      </c>
      <c r="K196" s="23">
        <f t="shared" si="112"/>
        <v>142.17900000000003</v>
      </c>
    </row>
    <row r="197" spans="1:11" ht="22.5" x14ac:dyDescent="0.2">
      <c r="A197" s="20" t="s">
        <v>58</v>
      </c>
      <c r="B197" s="10">
        <v>4</v>
      </c>
      <c r="C197" s="10">
        <v>10</v>
      </c>
      <c r="D197" s="26">
        <v>1410120070</v>
      </c>
      <c r="E197" s="26">
        <v>244</v>
      </c>
      <c r="F197" s="23">
        <v>459.6</v>
      </c>
      <c r="G197" s="47"/>
      <c r="H197" s="48">
        <f>F197+G197</f>
        <v>459.6</v>
      </c>
      <c r="I197" s="49">
        <v>317.42099999999999</v>
      </c>
      <c r="J197" s="123">
        <f t="shared" si="93"/>
        <v>69.064621409921671</v>
      </c>
      <c r="K197" s="51">
        <f>H197-I197</f>
        <v>142.17900000000003</v>
      </c>
    </row>
    <row r="198" spans="1:11" x14ac:dyDescent="0.2">
      <c r="A198" s="4" t="s">
        <v>45</v>
      </c>
      <c r="B198" s="10">
        <v>5</v>
      </c>
      <c r="C198" s="10">
        <v>0</v>
      </c>
      <c r="D198" s="26" t="s">
        <v>66</v>
      </c>
      <c r="E198" s="26" t="s">
        <v>66</v>
      </c>
      <c r="F198" s="23" t="e">
        <f>F199+F210+F238</f>
        <v>#REF!</v>
      </c>
      <c r="G198" s="23" t="e">
        <f>G199+G210+G238</f>
        <v>#REF!</v>
      </c>
      <c r="H198" s="23">
        <f>H199+H210+H238</f>
        <v>4613.6414399999994</v>
      </c>
      <c r="I198" s="23">
        <f>I199+I210+I238</f>
        <v>843.14699999999993</v>
      </c>
      <c r="J198" s="123">
        <f t="shared" si="93"/>
        <v>18.27508728116505</v>
      </c>
      <c r="K198" s="23">
        <f>K199+K210+K238</f>
        <v>3770.4944399999995</v>
      </c>
    </row>
    <row r="199" spans="1:11" x14ac:dyDescent="0.2">
      <c r="A199" s="4" t="s">
        <v>63</v>
      </c>
      <c r="B199" s="10">
        <v>5</v>
      </c>
      <c r="C199" s="10">
        <v>1</v>
      </c>
      <c r="D199" s="26" t="s">
        <v>66</v>
      </c>
      <c r="E199" s="26" t="s">
        <v>66</v>
      </c>
      <c r="F199" s="23">
        <f>F200</f>
        <v>944</v>
      </c>
      <c r="G199" s="23">
        <f t="shared" ref="G199:K201" si="113">G200</f>
        <v>-83.458560000000006</v>
      </c>
      <c r="H199" s="23">
        <f t="shared" si="113"/>
        <v>860.54143999999997</v>
      </c>
      <c r="I199" s="23">
        <f t="shared" si="113"/>
        <v>626.94499999999994</v>
      </c>
      <c r="J199" s="123">
        <f t="shared" si="93"/>
        <v>72.854713423214108</v>
      </c>
      <c r="K199" s="23">
        <f t="shared" si="113"/>
        <v>233.59643999999997</v>
      </c>
    </row>
    <row r="200" spans="1:11" ht="41.25" customHeight="1" x14ac:dyDescent="0.2">
      <c r="A200" s="8" t="s">
        <v>259</v>
      </c>
      <c r="B200" s="10">
        <v>5</v>
      </c>
      <c r="C200" s="10">
        <v>1</v>
      </c>
      <c r="D200" s="26" t="s">
        <v>193</v>
      </c>
      <c r="E200" s="26" t="s">
        <v>66</v>
      </c>
      <c r="F200" s="23">
        <f>F201</f>
        <v>944</v>
      </c>
      <c r="G200" s="23">
        <f t="shared" si="113"/>
        <v>-83.458560000000006</v>
      </c>
      <c r="H200" s="23">
        <f t="shared" si="113"/>
        <v>860.54143999999997</v>
      </c>
      <c r="I200" s="23">
        <f t="shared" si="113"/>
        <v>626.94499999999994</v>
      </c>
      <c r="J200" s="123">
        <f t="shared" si="93"/>
        <v>72.854713423214108</v>
      </c>
      <c r="K200" s="23">
        <f t="shared" si="113"/>
        <v>233.59643999999997</v>
      </c>
    </row>
    <row r="201" spans="1:11" ht="26.25" customHeight="1" x14ac:dyDescent="0.2">
      <c r="A201" s="8" t="s">
        <v>82</v>
      </c>
      <c r="B201" s="10">
        <v>5</v>
      </c>
      <c r="C201" s="10">
        <v>1</v>
      </c>
      <c r="D201" s="26" t="s">
        <v>197</v>
      </c>
      <c r="E201" s="26" t="s">
        <v>66</v>
      </c>
      <c r="F201" s="23">
        <f>F202</f>
        <v>944</v>
      </c>
      <c r="G201" s="23">
        <f t="shared" si="113"/>
        <v>-83.458560000000006</v>
      </c>
      <c r="H201" s="23">
        <f t="shared" si="113"/>
        <v>860.54143999999997</v>
      </c>
      <c r="I201" s="23">
        <f t="shared" si="113"/>
        <v>626.94499999999994</v>
      </c>
      <c r="J201" s="123">
        <f t="shared" si="93"/>
        <v>72.854713423214108</v>
      </c>
      <c r="K201" s="23">
        <f t="shared" si="113"/>
        <v>233.59643999999997</v>
      </c>
    </row>
    <row r="202" spans="1:11" ht="24" customHeight="1" x14ac:dyDescent="0.2">
      <c r="A202" s="8" t="s">
        <v>133</v>
      </c>
      <c r="B202" s="10">
        <v>5</v>
      </c>
      <c r="C202" s="10">
        <v>1</v>
      </c>
      <c r="D202" s="26" t="s">
        <v>198</v>
      </c>
      <c r="E202" s="26"/>
      <c r="F202" s="23">
        <f>F203+F206</f>
        <v>944</v>
      </c>
      <c r="G202" s="23">
        <f t="shared" ref="G202:H202" si="114">G203+G206</f>
        <v>-83.458560000000006</v>
      </c>
      <c r="H202" s="23">
        <f t="shared" si="114"/>
        <v>860.54143999999997</v>
      </c>
      <c r="I202" s="23">
        <f t="shared" ref="I202:K202" si="115">I203+I206</f>
        <v>626.94499999999994</v>
      </c>
      <c r="J202" s="123">
        <f t="shared" si="93"/>
        <v>72.854713423214108</v>
      </c>
      <c r="K202" s="23">
        <f t="shared" si="115"/>
        <v>233.59643999999997</v>
      </c>
    </row>
    <row r="203" spans="1:11" ht="23.25" customHeight="1" x14ac:dyDescent="0.2">
      <c r="A203" s="8" t="s">
        <v>134</v>
      </c>
      <c r="B203" s="10">
        <v>5</v>
      </c>
      <c r="C203" s="10">
        <v>1</v>
      </c>
      <c r="D203" s="26" t="s">
        <v>199</v>
      </c>
      <c r="E203" s="26" t="s">
        <v>49</v>
      </c>
      <c r="F203" s="23">
        <f>F204</f>
        <v>561</v>
      </c>
      <c r="G203" s="23">
        <f t="shared" ref="G203:K204" si="116">G204</f>
        <v>-83.458560000000006</v>
      </c>
      <c r="H203" s="23">
        <f t="shared" si="116"/>
        <v>477.54143999999997</v>
      </c>
      <c r="I203" s="23">
        <f t="shared" si="116"/>
        <v>477.5</v>
      </c>
      <c r="J203" s="123">
        <f t="shared" si="93"/>
        <v>99.991322219072771</v>
      </c>
      <c r="K203" s="23">
        <f t="shared" si="116"/>
        <v>4.1439999999965949E-2</v>
      </c>
    </row>
    <row r="204" spans="1:11" ht="23.25" customHeight="1" x14ac:dyDescent="0.2">
      <c r="A204" s="8" t="s">
        <v>136</v>
      </c>
      <c r="B204" s="10">
        <v>5</v>
      </c>
      <c r="C204" s="10">
        <v>1</v>
      </c>
      <c r="D204" s="26" t="s">
        <v>199</v>
      </c>
      <c r="E204" s="26" t="s">
        <v>208</v>
      </c>
      <c r="F204" s="23">
        <f>F205</f>
        <v>561</v>
      </c>
      <c r="G204" s="23">
        <f t="shared" si="116"/>
        <v>-83.458560000000006</v>
      </c>
      <c r="H204" s="23">
        <f t="shared" si="116"/>
        <v>477.54143999999997</v>
      </c>
      <c r="I204" s="23">
        <f t="shared" si="116"/>
        <v>477.5</v>
      </c>
      <c r="J204" s="123">
        <f t="shared" si="93"/>
        <v>99.991322219072771</v>
      </c>
      <c r="K204" s="23">
        <f t="shared" si="116"/>
        <v>4.1439999999965949E-2</v>
      </c>
    </row>
    <row r="205" spans="1:11" ht="23.25" customHeight="1" x14ac:dyDescent="0.2">
      <c r="A205" s="8" t="s">
        <v>135</v>
      </c>
      <c r="B205" s="10">
        <v>5</v>
      </c>
      <c r="C205" s="10">
        <v>1</v>
      </c>
      <c r="D205" s="26" t="s">
        <v>199</v>
      </c>
      <c r="E205" s="26">
        <v>630</v>
      </c>
      <c r="F205" s="23">
        <v>561</v>
      </c>
      <c r="G205" s="49">
        <v>-83.458560000000006</v>
      </c>
      <c r="H205" s="51">
        <f>F205+G205</f>
        <v>477.54143999999997</v>
      </c>
      <c r="I205" s="49">
        <v>477.5</v>
      </c>
      <c r="J205" s="123">
        <f t="shared" si="93"/>
        <v>99.991322219072771</v>
      </c>
      <c r="K205" s="51">
        <f>H205-I205</f>
        <v>4.1439999999965949E-2</v>
      </c>
    </row>
    <row r="206" spans="1:11" ht="23.25" customHeight="1" x14ac:dyDescent="0.2">
      <c r="A206" s="8" t="s">
        <v>112</v>
      </c>
      <c r="B206" s="10">
        <v>5</v>
      </c>
      <c r="C206" s="10">
        <v>1</v>
      </c>
      <c r="D206" s="26" t="s">
        <v>200</v>
      </c>
      <c r="E206" s="26" t="s">
        <v>49</v>
      </c>
      <c r="F206" s="23">
        <f>F207</f>
        <v>383</v>
      </c>
      <c r="G206" s="23">
        <f t="shared" ref="G206:K208" si="117">G207</f>
        <v>0</v>
      </c>
      <c r="H206" s="23">
        <f t="shared" si="117"/>
        <v>383</v>
      </c>
      <c r="I206" s="23">
        <f t="shared" si="117"/>
        <v>149.44499999999999</v>
      </c>
      <c r="J206" s="123">
        <f t="shared" si="93"/>
        <v>39.019582245430804</v>
      </c>
      <c r="K206" s="23">
        <f t="shared" si="117"/>
        <v>233.55500000000001</v>
      </c>
    </row>
    <row r="207" spans="1:11" ht="23.25" customHeight="1" x14ac:dyDescent="0.2">
      <c r="A207" s="3" t="s">
        <v>174</v>
      </c>
      <c r="B207" s="10">
        <v>5</v>
      </c>
      <c r="C207" s="10">
        <v>1</v>
      </c>
      <c r="D207" s="26" t="s">
        <v>200</v>
      </c>
      <c r="E207" s="26" t="s">
        <v>67</v>
      </c>
      <c r="F207" s="23">
        <f>F208</f>
        <v>383</v>
      </c>
      <c r="G207" s="23">
        <f t="shared" si="117"/>
        <v>0</v>
      </c>
      <c r="H207" s="23">
        <f t="shared" si="117"/>
        <v>383</v>
      </c>
      <c r="I207" s="23">
        <f t="shared" si="117"/>
        <v>149.44499999999999</v>
      </c>
      <c r="J207" s="123">
        <f t="shared" si="93"/>
        <v>39.019582245430804</v>
      </c>
      <c r="K207" s="23">
        <f t="shared" si="117"/>
        <v>233.55500000000001</v>
      </c>
    </row>
    <row r="208" spans="1:11" ht="23.25" customHeight="1" x14ac:dyDescent="0.2">
      <c r="A208" s="3" t="s">
        <v>68</v>
      </c>
      <c r="B208" s="10">
        <v>5</v>
      </c>
      <c r="C208" s="10">
        <v>1</v>
      </c>
      <c r="D208" s="26" t="s">
        <v>200</v>
      </c>
      <c r="E208" s="26" t="s">
        <v>69</v>
      </c>
      <c r="F208" s="23">
        <f>F209</f>
        <v>383</v>
      </c>
      <c r="G208" s="23">
        <f t="shared" si="117"/>
        <v>0</v>
      </c>
      <c r="H208" s="23">
        <f t="shared" si="117"/>
        <v>383</v>
      </c>
      <c r="I208" s="23">
        <f t="shared" si="117"/>
        <v>149.44499999999999</v>
      </c>
      <c r="J208" s="123">
        <f t="shared" si="93"/>
        <v>39.019582245430804</v>
      </c>
      <c r="K208" s="23">
        <f t="shared" si="117"/>
        <v>233.55500000000001</v>
      </c>
    </row>
    <row r="209" spans="1:11" ht="22.5" x14ac:dyDescent="0.2">
      <c r="A209" s="20" t="s">
        <v>58</v>
      </c>
      <c r="B209" s="10">
        <v>5</v>
      </c>
      <c r="C209" s="10">
        <v>1</v>
      </c>
      <c r="D209" s="26" t="s">
        <v>200</v>
      </c>
      <c r="E209" s="26">
        <v>244</v>
      </c>
      <c r="F209" s="23">
        <v>383</v>
      </c>
      <c r="G209" s="47"/>
      <c r="H209" s="48">
        <f>F209+G209</f>
        <v>383</v>
      </c>
      <c r="I209" s="49">
        <v>149.44499999999999</v>
      </c>
      <c r="J209" s="123">
        <f t="shared" si="93"/>
        <v>39.019582245430804</v>
      </c>
      <c r="K209" s="51">
        <f>H209-I209</f>
        <v>233.55500000000001</v>
      </c>
    </row>
    <row r="210" spans="1:11" x14ac:dyDescent="0.2">
      <c r="A210" s="4" t="s">
        <v>51</v>
      </c>
      <c r="B210" s="10">
        <v>5</v>
      </c>
      <c r="C210" s="10">
        <v>2</v>
      </c>
      <c r="D210" s="26" t="s">
        <v>66</v>
      </c>
      <c r="E210" s="26" t="s">
        <v>66</v>
      </c>
      <c r="F210" s="23" t="e">
        <f>F211</f>
        <v>#REF!</v>
      </c>
      <c r="G210" s="23" t="e">
        <f t="shared" ref="G210:K210" si="118">G211</f>
        <v>#REF!</v>
      </c>
      <c r="H210" s="23">
        <f t="shared" si="118"/>
        <v>2599.1</v>
      </c>
      <c r="I210" s="23">
        <f t="shared" si="118"/>
        <v>0</v>
      </c>
      <c r="J210" s="123">
        <f t="shared" si="93"/>
        <v>0</v>
      </c>
      <c r="K210" s="23">
        <f t="shared" si="118"/>
        <v>2599.1</v>
      </c>
    </row>
    <row r="211" spans="1:11" ht="33.75" x14ac:dyDescent="0.2">
      <c r="A211" s="8" t="s">
        <v>259</v>
      </c>
      <c r="B211" s="10">
        <v>5</v>
      </c>
      <c r="C211" s="10">
        <v>2</v>
      </c>
      <c r="D211" s="26" t="s">
        <v>193</v>
      </c>
      <c r="E211" s="26" t="s">
        <v>66</v>
      </c>
      <c r="F211" s="23" t="e">
        <f>F212+F226+F232</f>
        <v>#REF!</v>
      </c>
      <c r="G211" s="23" t="e">
        <f>G212+G226+G232</f>
        <v>#REF!</v>
      </c>
      <c r="H211" s="23">
        <f>H212+H226+H232</f>
        <v>2599.1</v>
      </c>
      <c r="I211" s="23">
        <f>I212+I226+I232</f>
        <v>0</v>
      </c>
      <c r="J211" s="123">
        <f t="shared" si="93"/>
        <v>0</v>
      </c>
      <c r="K211" s="23">
        <f>K212+K226+K232</f>
        <v>2599.1</v>
      </c>
    </row>
    <row r="212" spans="1:11" ht="22.5" customHeight="1" x14ac:dyDescent="0.2">
      <c r="A212" s="8" t="s">
        <v>81</v>
      </c>
      <c r="B212" s="10">
        <v>5</v>
      </c>
      <c r="C212" s="10">
        <v>2</v>
      </c>
      <c r="D212" s="26" t="s">
        <v>194</v>
      </c>
      <c r="E212" s="26" t="s">
        <v>66</v>
      </c>
      <c r="F212" s="23" t="e">
        <f>F213</f>
        <v>#REF!</v>
      </c>
      <c r="G212" s="23" t="e">
        <f t="shared" ref="G212:K212" si="119">G213</f>
        <v>#REF!</v>
      </c>
      <c r="H212" s="23">
        <f t="shared" si="119"/>
        <v>2544.2999999999997</v>
      </c>
      <c r="I212" s="23">
        <f t="shared" si="119"/>
        <v>0</v>
      </c>
      <c r="J212" s="123">
        <f t="shared" si="93"/>
        <v>0</v>
      </c>
      <c r="K212" s="23">
        <f t="shared" si="119"/>
        <v>2544.2999999999997</v>
      </c>
    </row>
    <row r="213" spans="1:11" ht="24.75" customHeight="1" x14ac:dyDescent="0.2">
      <c r="A213" s="8" t="s">
        <v>123</v>
      </c>
      <c r="B213" s="10">
        <v>5</v>
      </c>
      <c r="C213" s="10">
        <v>2</v>
      </c>
      <c r="D213" s="26" t="s">
        <v>195</v>
      </c>
      <c r="E213" s="26" t="s">
        <v>66</v>
      </c>
      <c r="F213" s="23" t="e">
        <f>F214+#REF!+F218+F222</f>
        <v>#REF!</v>
      </c>
      <c r="G213" s="23" t="e">
        <f>G214+#REF!+G218+G222</f>
        <v>#REF!</v>
      </c>
      <c r="H213" s="23">
        <f>H214+H218+H222</f>
        <v>2544.2999999999997</v>
      </c>
      <c r="I213" s="23">
        <f t="shared" ref="I213:K213" si="120">I214+I218+I222</f>
        <v>0</v>
      </c>
      <c r="J213" s="23">
        <f t="shared" si="120"/>
        <v>0</v>
      </c>
      <c r="K213" s="23">
        <f t="shared" si="120"/>
        <v>2544.2999999999997</v>
      </c>
    </row>
    <row r="214" spans="1:11" ht="45" customHeight="1" x14ac:dyDescent="0.2">
      <c r="A214" s="8" t="s">
        <v>145</v>
      </c>
      <c r="B214" s="10">
        <v>5</v>
      </c>
      <c r="C214" s="10">
        <v>2</v>
      </c>
      <c r="D214" s="26" t="s">
        <v>196</v>
      </c>
      <c r="E214" s="26" t="s">
        <v>49</v>
      </c>
      <c r="F214" s="23">
        <f>F215</f>
        <v>3500</v>
      </c>
      <c r="G214" s="23">
        <f t="shared" ref="G214:K216" si="121">G215</f>
        <v>-1139.9000000000001</v>
      </c>
      <c r="H214" s="23">
        <f t="shared" si="121"/>
        <v>2360.1</v>
      </c>
      <c r="I214" s="23">
        <f t="shared" si="121"/>
        <v>0</v>
      </c>
      <c r="J214" s="123">
        <f t="shared" si="93"/>
        <v>0</v>
      </c>
      <c r="K214" s="23">
        <f t="shared" si="121"/>
        <v>2360.1</v>
      </c>
    </row>
    <row r="215" spans="1:11" ht="45" customHeight="1" x14ac:dyDescent="0.2">
      <c r="A215" s="3" t="s">
        <v>174</v>
      </c>
      <c r="B215" s="10">
        <v>5</v>
      </c>
      <c r="C215" s="10">
        <v>2</v>
      </c>
      <c r="D215" s="26" t="s">
        <v>196</v>
      </c>
      <c r="E215" s="26" t="s">
        <v>67</v>
      </c>
      <c r="F215" s="23">
        <f>F216</f>
        <v>3500</v>
      </c>
      <c r="G215" s="23">
        <f t="shared" si="121"/>
        <v>-1139.9000000000001</v>
      </c>
      <c r="H215" s="23">
        <f t="shared" si="121"/>
        <v>2360.1</v>
      </c>
      <c r="I215" s="23">
        <f t="shared" si="121"/>
        <v>0</v>
      </c>
      <c r="J215" s="123">
        <f t="shared" si="93"/>
        <v>0</v>
      </c>
      <c r="K215" s="23">
        <f t="shared" si="121"/>
        <v>2360.1</v>
      </c>
    </row>
    <row r="216" spans="1:11" ht="45" customHeight="1" x14ac:dyDescent="0.2">
      <c r="A216" s="3" t="s">
        <v>68</v>
      </c>
      <c r="B216" s="10">
        <v>5</v>
      </c>
      <c r="C216" s="10">
        <v>2</v>
      </c>
      <c r="D216" s="26" t="s">
        <v>196</v>
      </c>
      <c r="E216" s="26" t="s">
        <v>69</v>
      </c>
      <c r="F216" s="23">
        <f>F217</f>
        <v>3500</v>
      </c>
      <c r="G216" s="23">
        <f t="shared" si="121"/>
        <v>-1139.9000000000001</v>
      </c>
      <c r="H216" s="23">
        <f t="shared" si="121"/>
        <v>2360.1</v>
      </c>
      <c r="I216" s="23">
        <f t="shared" si="121"/>
        <v>0</v>
      </c>
      <c r="J216" s="123">
        <f t="shared" si="93"/>
        <v>0</v>
      </c>
      <c r="K216" s="23">
        <f t="shared" si="121"/>
        <v>2360.1</v>
      </c>
    </row>
    <row r="217" spans="1:11" ht="27" customHeight="1" x14ac:dyDescent="0.2">
      <c r="A217" s="3" t="s">
        <v>64</v>
      </c>
      <c r="B217" s="10">
        <v>5</v>
      </c>
      <c r="C217" s="10">
        <v>2</v>
      </c>
      <c r="D217" s="26" t="s">
        <v>196</v>
      </c>
      <c r="E217" s="26">
        <v>243</v>
      </c>
      <c r="F217" s="23">
        <v>3500</v>
      </c>
      <c r="G217" s="47">
        <v>-1139.9000000000001</v>
      </c>
      <c r="H217" s="48">
        <f>F217+G217</f>
        <v>2360.1</v>
      </c>
      <c r="I217" s="49"/>
      <c r="J217" s="123">
        <f t="shared" si="93"/>
        <v>0</v>
      </c>
      <c r="K217" s="51">
        <f>H217-I217</f>
        <v>2360.1</v>
      </c>
    </row>
    <row r="218" spans="1:11" ht="27" customHeight="1" x14ac:dyDescent="0.2">
      <c r="A218" s="3" t="s">
        <v>112</v>
      </c>
      <c r="B218" s="10">
        <v>5</v>
      </c>
      <c r="C218" s="10">
        <v>2</v>
      </c>
      <c r="D218" s="26" t="s">
        <v>244</v>
      </c>
      <c r="E218" s="26"/>
      <c r="F218" s="23">
        <f>F219</f>
        <v>0</v>
      </c>
      <c r="G218" s="23">
        <f t="shared" ref="G218:K220" si="122">G219</f>
        <v>59.988999999999997</v>
      </c>
      <c r="H218" s="23">
        <f t="shared" si="122"/>
        <v>59.988999999999997</v>
      </c>
      <c r="I218" s="23">
        <f t="shared" si="122"/>
        <v>0</v>
      </c>
      <c r="J218" s="123">
        <f t="shared" si="93"/>
        <v>0</v>
      </c>
      <c r="K218" s="23">
        <f t="shared" si="122"/>
        <v>59.988999999999997</v>
      </c>
    </row>
    <row r="219" spans="1:11" ht="27" customHeight="1" x14ac:dyDescent="0.2">
      <c r="A219" s="3" t="s">
        <v>174</v>
      </c>
      <c r="B219" s="10">
        <v>5</v>
      </c>
      <c r="C219" s="10">
        <v>2</v>
      </c>
      <c r="D219" s="26" t="s">
        <v>244</v>
      </c>
      <c r="E219" s="26" t="s">
        <v>67</v>
      </c>
      <c r="F219" s="23">
        <f>F220</f>
        <v>0</v>
      </c>
      <c r="G219" s="23">
        <f t="shared" si="122"/>
        <v>59.988999999999997</v>
      </c>
      <c r="H219" s="23">
        <f t="shared" si="122"/>
        <v>59.988999999999997</v>
      </c>
      <c r="I219" s="23">
        <f t="shared" si="122"/>
        <v>0</v>
      </c>
      <c r="J219" s="123">
        <f t="shared" si="93"/>
        <v>0</v>
      </c>
      <c r="K219" s="23">
        <f t="shared" si="122"/>
        <v>59.988999999999997</v>
      </c>
    </row>
    <row r="220" spans="1:11" ht="27" customHeight="1" x14ac:dyDescent="0.2">
      <c r="A220" s="3" t="s">
        <v>68</v>
      </c>
      <c r="B220" s="10">
        <v>5</v>
      </c>
      <c r="C220" s="10">
        <v>2</v>
      </c>
      <c r="D220" s="26" t="s">
        <v>244</v>
      </c>
      <c r="E220" s="26" t="s">
        <v>69</v>
      </c>
      <c r="F220" s="23">
        <f>F221</f>
        <v>0</v>
      </c>
      <c r="G220" s="23">
        <f t="shared" si="122"/>
        <v>59.988999999999997</v>
      </c>
      <c r="H220" s="23">
        <f t="shared" si="122"/>
        <v>59.988999999999997</v>
      </c>
      <c r="I220" s="23">
        <f t="shared" si="122"/>
        <v>0</v>
      </c>
      <c r="J220" s="123">
        <f t="shared" si="93"/>
        <v>0</v>
      </c>
      <c r="K220" s="23">
        <f t="shared" si="122"/>
        <v>59.988999999999997</v>
      </c>
    </row>
    <row r="221" spans="1:11" ht="27" customHeight="1" x14ac:dyDescent="0.2">
      <c r="A221" s="20" t="s">
        <v>58</v>
      </c>
      <c r="B221" s="10">
        <v>5</v>
      </c>
      <c r="C221" s="10">
        <v>2</v>
      </c>
      <c r="D221" s="26" t="s">
        <v>244</v>
      </c>
      <c r="E221" s="26">
        <v>244</v>
      </c>
      <c r="F221" s="23">
        <v>0</v>
      </c>
      <c r="G221" s="47">
        <v>59.988999999999997</v>
      </c>
      <c r="H221" s="48">
        <f>F221+G221</f>
        <v>59.988999999999997</v>
      </c>
      <c r="I221" s="49"/>
      <c r="J221" s="123">
        <f t="shared" si="93"/>
        <v>0</v>
      </c>
      <c r="K221" s="51">
        <f>H221-I221</f>
        <v>59.988999999999997</v>
      </c>
    </row>
    <row r="222" spans="1:11" ht="23.25" customHeight="1" x14ac:dyDescent="0.2">
      <c r="A222" s="3" t="s">
        <v>236</v>
      </c>
      <c r="B222" s="10">
        <v>5</v>
      </c>
      <c r="C222" s="10">
        <v>2</v>
      </c>
      <c r="D222" s="26" t="s">
        <v>237</v>
      </c>
      <c r="E222" s="31"/>
      <c r="F222" s="23">
        <f>F223</f>
        <v>0</v>
      </c>
      <c r="G222" s="23">
        <f t="shared" ref="G222:K224" si="123">G223</f>
        <v>124.211</v>
      </c>
      <c r="H222" s="23">
        <f t="shared" si="123"/>
        <v>124.211</v>
      </c>
      <c r="I222" s="23">
        <f t="shared" si="123"/>
        <v>0</v>
      </c>
      <c r="J222" s="123">
        <f t="shared" si="93"/>
        <v>0</v>
      </c>
      <c r="K222" s="23">
        <f t="shared" si="123"/>
        <v>124.211</v>
      </c>
    </row>
    <row r="223" spans="1:11" ht="23.25" customHeight="1" x14ac:dyDescent="0.2">
      <c r="A223" s="3" t="s">
        <v>174</v>
      </c>
      <c r="B223" s="10">
        <v>5</v>
      </c>
      <c r="C223" s="10">
        <v>2</v>
      </c>
      <c r="D223" s="26" t="s">
        <v>237</v>
      </c>
      <c r="E223" s="31">
        <v>200</v>
      </c>
      <c r="F223" s="23">
        <f>F224</f>
        <v>0</v>
      </c>
      <c r="G223" s="23">
        <f t="shared" si="123"/>
        <v>124.211</v>
      </c>
      <c r="H223" s="23">
        <f t="shared" si="123"/>
        <v>124.211</v>
      </c>
      <c r="I223" s="23">
        <f t="shared" si="123"/>
        <v>0</v>
      </c>
      <c r="J223" s="123">
        <f t="shared" ref="J223:J271" si="124">I223/H223*100</f>
        <v>0</v>
      </c>
      <c r="K223" s="23">
        <f t="shared" si="123"/>
        <v>124.211</v>
      </c>
    </row>
    <row r="224" spans="1:11" ht="23.25" customHeight="1" x14ac:dyDescent="0.2">
      <c r="A224" s="3" t="s">
        <v>68</v>
      </c>
      <c r="B224" s="10">
        <v>5</v>
      </c>
      <c r="C224" s="10">
        <v>2</v>
      </c>
      <c r="D224" s="26" t="s">
        <v>237</v>
      </c>
      <c r="E224" s="31">
        <v>240</v>
      </c>
      <c r="F224" s="23">
        <f>F225</f>
        <v>0</v>
      </c>
      <c r="G224" s="23">
        <f t="shared" si="123"/>
        <v>124.211</v>
      </c>
      <c r="H224" s="23">
        <f t="shared" si="123"/>
        <v>124.211</v>
      </c>
      <c r="I224" s="23">
        <f t="shared" si="123"/>
        <v>0</v>
      </c>
      <c r="J224" s="123">
        <f t="shared" si="124"/>
        <v>0</v>
      </c>
      <c r="K224" s="23">
        <f t="shared" si="123"/>
        <v>124.211</v>
      </c>
    </row>
    <row r="225" spans="1:11" ht="23.25" customHeight="1" x14ac:dyDescent="0.2">
      <c r="A225" s="3" t="s">
        <v>64</v>
      </c>
      <c r="B225" s="10">
        <v>5</v>
      </c>
      <c r="C225" s="10">
        <v>2</v>
      </c>
      <c r="D225" s="26" t="s">
        <v>237</v>
      </c>
      <c r="E225" s="26" t="s">
        <v>245</v>
      </c>
      <c r="F225" s="23">
        <v>0</v>
      </c>
      <c r="G225" s="47">
        <v>124.211</v>
      </c>
      <c r="H225" s="48">
        <f>F225+G225</f>
        <v>124.211</v>
      </c>
      <c r="I225" s="49"/>
      <c r="J225" s="123">
        <f t="shared" si="124"/>
        <v>0</v>
      </c>
      <c r="K225" s="51">
        <f>H225-I225</f>
        <v>124.211</v>
      </c>
    </row>
    <row r="226" spans="1:11" ht="28.5" customHeight="1" x14ac:dyDescent="0.2">
      <c r="A226" s="8" t="s">
        <v>83</v>
      </c>
      <c r="B226" s="10">
        <v>5</v>
      </c>
      <c r="C226" s="10">
        <v>2</v>
      </c>
      <c r="D226" s="26" t="s">
        <v>201</v>
      </c>
      <c r="E226" s="26" t="s">
        <v>66</v>
      </c>
      <c r="F226" s="23">
        <f>F227</f>
        <v>14.8</v>
      </c>
      <c r="G226" s="23">
        <f t="shared" ref="G226:K230" si="125">G227</f>
        <v>0</v>
      </c>
      <c r="H226" s="23">
        <f t="shared" si="125"/>
        <v>14.8</v>
      </c>
      <c r="I226" s="23">
        <f t="shared" si="125"/>
        <v>0</v>
      </c>
      <c r="J226" s="123">
        <f t="shared" si="124"/>
        <v>0</v>
      </c>
      <c r="K226" s="23">
        <f t="shared" si="125"/>
        <v>14.8</v>
      </c>
    </row>
    <row r="227" spans="1:11" ht="33.75" customHeight="1" x14ac:dyDescent="0.2">
      <c r="A227" s="8" t="s">
        <v>146</v>
      </c>
      <c r="B227" s="10">
        <v>5</v>
      </c>
      <c r="C227" s="10">
        <v>2</v>
      </c>
      <c r="D227" s="26" t="s">
        <v>202</v>
      </c>
      <c r="E227" s="26" t="s">
        <v>66</v>
      </c>
      <c r="F227" s="23">
        <f>F228</f>
        <v>14.8</v>
      </c>
      <c r="G227" s="23">
        <f t="shared" si="125"/>
        <v>0</v>
      </c>
      <c r="H227" s="23">
        <f t="shared" si="125"/>
        <v>14.8</v>
      </c>
      <c r="I227" s="23">
        <f t="shared" si="125"/>
        <v>0</v>
      </c>
      <c r="J227" s="123">
        <f t="shared" si="124"/>
        <v>0</v>
      </c>
      <c r="K227" s="23">
        <f t="shared" si="125"/>
        <v>14.8</v>
      </c>
    </row>
    <row r="228" spans="1:11" ht="33.75" customHeight="1" x14ac:dyDescent="0.2">
      <c r="A228" s="8" t="s">
        <v>147</v>
      </c>
      <c r="B228" s="10">
        <v>5</v>
      </c>
      <c r="C228" s="10">
        <v>2</v>
      </c>
      <c r="D228" s="26" t="s">
        <v>203</v>
      </c>
      <c r="E228" s="26" t="s">
        <v>49</v>
      </c>
      <c r="F228" s="23">
        <f>F229</f>
        <v>14.8</v>
      </c>
      <c r="G228" s="23">
        <f t="shared" si="125"/>
        <v>0</v>
      </c>
      <c r="H228" s="23">
        <f t="shared" si="125"/>
        <v>14.8</v>
      </c>
      <c r="I228" s="23">
        <f t="shared" si="125"/>
        <v>0</v>
      </c>
      <c r="J228" s="123">
        <f t="shared" si="124"/>
        <v>0</v>
      </c>
      <c r="K228" s="23">
        <f t="shared" si="125"/>
        <v>14.8</v>
      </c>
    </row>
    <row r="229" spans="1:11" ht="33.75" customHeight="1" x14ac:dyDescent="0.2">
      <c r="A229" s="3" t="s">
        <v>174</v>
      </c>
      <c r="B229" s="10">
        <v>5</v>
      </c>
      <c r="C229" s="10">
        <v>2</v>
      </c>
      <c r="D229" s="26" t="s">
        <v>203</v>
      </c>
      <c r="E229" s="26" t="s">
        <v>67</v>
      </c>
      <c r="F229" s="23">
        <f>F230</f>
        <v>14.8</v>
      </c>
      <c r="G229" s="23">
        <f t="shared" si="125"/>
        <v>0</v>
      </c>
      <c r="H229" s="23">
        <f t="shared" si="125"/>
        <v>14.8</v>
      </c>
      <c r="I229" s="23">
        <f t="shared" si="125"/>
        <v>0</v>
      </c>
      <c r="J229" s="123">
        <f t="shared" si="124"/>
        <v>0</v>
      </c>
      <c r="K229" s="23">
        <f t="shared" si="125"/>
        <v>14.8</v>
      </c>
    </row>
    <row r="230" spans="1:11" ht="33.75" customHeight="1" x14ac:dyDescent="0.2">
      <c r="A230" s="3" t="s">
        <v>68</v>
      </c>
      <c r="B230" s="10">
        <v>5</v>
      </c>
      <c r="C230" s="10">
        <v>2</v>
      </c>
      <c r="D230" s="26" t="s">
        <v>203</v>
      </c>
      <c r="E230" s="26" t="s">
        <v>69</v>
      </c>
      <c r="F230" s="23">
        <f>F231</f>
        <v>14.8</v>
      </c>
      <c r="G230" s="23">
        <f t="shared" si="125"/>
        <v>0</v>
      </c>
      <c r="H230" s="23">
        <f t="shared" si="125"/>
        <v>14.8</v>
      </c>
      <c r="I230" s="23">
        <f t="shared" si="125"/>
        <v>0</v>
      </c>
      <c r="J230" s="123">
        <f t="shared" si="124"/>
        <v>0</v>
      </c>
      <c r="K230" s="23">
        <f t="shared" si="125"/>
        <v>14.8</v>
      </c>
    </row>
    <row r="231" spans="1:11" ht="22.5" x14ac:dyDescent="0.2">
      <c r="A231" s="20" t="s">
        <v>58</v>
      </c>
      <c r="B231" s="10">
        <v>5</v>
      </c>
      <c r="C231" s="10">
        <v>2</v>
      </c>
      <c r="D231" s="26" t="s">
        <v>203</v>
      </c>
      <c r="E231" s="26">
        <v>244</v>
      </c>
      <c r="F231" s="23">
        <v>14.8</v>
      </c>
      <c r="G231" s="47"/>
      <c r="H231" s="48">
        <f>F231+G231</f>
        <v>14.8</v>
      </c>
      <c r="I231" s="49"/>
      <c r="J231" s="123">
        <f t="shared" si="124"/>
        <v>0</v>
      </c>
      <c r="K231" s="51">
        <f>H231-I231</f>
        <v>14.8</v>
      </c>
    </row>
    <row r="232" spans="1:11" ht="24" customHeight="1" x14ac:dyDescent="0.2">
      <c r="A232" s="8" t="s">
        <v>124</v>
      </c>
      <c r="B232" s="10">
        <v>5</v>
      </c>
      <c r="C232" s="10">
        <v>2</v>
      </c>
      <c r="D232" s="26" t="s">
        <v>204</v>
      </c>
      <c r="E232" s="26" t="s">
        <v>66</v>
      </c>
      <c r="F232" s="23">
        <f>F233</f>
        <v>40</v>
      </c>
      <c r="G232" s="23">
        <f t="shared" ref="G232:K236" si="126">G233</f>
        <v>0</v>
      </c>
      <c r="H232" s="23">
        <f t="shared" si="126"/>
        <v>40</v>
      </c>
      <c r="I232" s="23">
        <f t="shared" si="126"/>
        <v>0</v>
      </c>
      <c r="J232" s="123">
        <f t="shared" si="124"/>
        <v>0</v>
      </c>
      <c r="K232" s="23">
        <f t="shared" si="126"/>
        <v>40</v>
      </c>
    </row>
    <row r="233" spans="1:11" ht="27.75" customHeight="1" x14ac:dyDescent="0.2">
      <c r="A233" s="8" t="s">
        <v>148</v>
      </c>
      <c r="B233" s="10">
        <v>5</v>
      </c>
      <c r="C233" s="10">
        <v>2</v>
      </c>
      <c r="D233" s="26" t="s">
        <v>205</v>
      </c>
      <c r="E233" s="26" t="s">
        <v>66</v>
      </c>
      <c r="F233" s="23">
        <f>F234</f>
        <v>40</v>
      </c>
      <c r="G233" s="23">
        <f t="shared" si="126"/>
        <v>0</v>
      </c>
      <c r="H233" s="23">
        <f t="shared" si="126"/>
        <v>40</v>
      </c>
      <c r="I233" s="23">
        <f t="shared" si="126"/>
        <v>0</v>
      </c>
      <c r="J233" s="123">
        <f t="shared" si="124"/>
        <v>0</v>
      </c>
      <c r="K233" s="23">
        <f t="shared" si="126"/>
        <v>40</v>
      </c>
    </row>
    <row r="234" spans="1:11" ht="27.75" customHeight="1" x14ac:dyDescent="0.2">
      <c r="A234" s="8" t="s">
        <v>112</v>
      </c>
      <c r="B234" s="10">
        <v>5</v>
      </c>
      <c r="C234" s="10">
        <v>2</v>
      </c>
      <c r="D234" s="26" t="s">
        <v>206</v>
      </c>
      <c r="E234" s="26" t="s">
        <v>49</v>
      </c>
      <c r="F234" s="23">
        <f>F235</f>
        <v>40</v>
      </c>
      <c r="G234" s="23">
        <f t="shared" si="126"/>
        <v>0</v>
      </c>
      <c r="H234" s="23">
        <f t="shared" si="126"/>
        <v>40</v>
      </c>
      <c r="I234" s="23">
        <f t="shared" si="126"/>
        <v>0</v>
      </c>
      <c r="J234" s="123">
        <f t="shared" si="124"/>
        <v>0</v>
      </c>
      <c r="K234" s="23">
        <f t="shared" si="126"/>
        <v>40</v>
      </c>
    </row>
    <row r="235" spans="1:11" ht="27.75" customHeight="1" x14ac:dyDescent="0.2">
      <c r="A235" s="3" t="s">
        <v>174</v>
      </c>
      <c r="B235" s="10">
        <v>5</v>
      </c>
      <c r="C235" s="10">
        <v>2</v>
      </c>
      <c r="D235" s="26" t="s">
        <v>206</v>
      </c>
      <c r="E235" s="26" t="s">
        <v>67</v>
      </c>
      <c r="F235" s="23">
        <f>F236</f>
        <v>40</v>
      </c>
      <c r="G235" s="23">
        <f t="shared" si="126"/>
        <v>0</v>
      </c>
      <c r="H235" s="23">
        <f t="shared" si="126"/>
        <v>40</v>
      </c>
      <c r="I235" s="23">
        <f t="shared" si="126"/>
        <v>0</v>
      </c>
      <c r="J235" s="123">
        <f t="shared" si="124"/>
        <v>0</v>
      </c>
      <c r="K235" s="23">
        <f t="shared" si="126"/>
        <v>40</v>
      </c>
    </row>
    <row r="236" spans="1:11" ht="27.75" customHeight="1" x14ac:dyDescent="0.2">
      <c r="A236" s="3" t="s">
        <v>68</v>
      </c>
      <c r="B236" s="10">
        <v>5</v>
      </c>
      <c r="C236" s="10">
        <v>2</v>
      </c>
      <c r="D236" s="26" t="s">
        <v>206</v>
      </c>
      <c r="E236" s="26" t="s">
        <v>69</v>
      </c>
      <c r="F236" s="23">
        <f>F237</f>
        <v>40</v>
      </c>
      <c r="G236" s="23">
        <f t="shared" si="126"/>
        <v>0</v>
      </c>
      <c r="H236" s="23">
        <f t="shared" si="126"/>
        <v>40</v>
      </c>
      <c r="I236" s="23">
        <f t="shared" si="126"/>
        <v>0</v>
      </c>
      <c r="J236" s="123">
        <f t="shared" si="124"/>
        <v>0</v>
      </c>
      <c r="K236" s="23">
        <f t="shared" si="126"/>
        <v>40</v>
      </c>
    </row>
    <row r="237" spans="1:11" ht="22.5" x14ac:dyDescent="0.2">
      <c r="A237" s="20" t="s">
        <v>58</v>
      </c>
      <c r="B237" s="10">
        <v>5</v>
      </c>
      <c r="C237" s="10">
        <v>2</v>
      </c>
      <c r="D237" s="26" t="s">
        <v>206</v>
      </c>
      <c r="E237" s="26">
        <v>244</v>
      </c>
      <c r="F237" s="23">
        <v>40</v>
      </c>
      <c r="G237" s="47"/>
      <c r="H237" s="48">
        <f>F237+G237</f>
        <v>40</v>
      </c>
      <c r="I237" s="49"/>
      <c r="J237" s="123">
        <f t="shared" si="124"/>
        <v>0</v>
      </c>
      <c r="K237" s="51">
        <f>H237-I237</f>
        <v>40</v>
      </c>
    </row>
    <row r="238" spans="1:11" x14ac:dyDescent="0.2">
      <c r="A238" s="4" t="s">
        <v>46</v>
      </c>
      <c r="B238" s="10">
        <v>5</v>
      </c>
      <c r="C238" s="10">
        <v>3</v>
      </c>
      <c r="D238" s="26" t="s">
        <v>66</v>
      </c>
      <c r="E238" s="26" t="s">
        <v>66</v>
      </c>
      <c r="F238" s="23" t="e">
        <f>F239+F250</f>
        <v>#REF!</v>
      </c>
      <c r="G238" s="23" t="e">
        <f>G239+G250</f>
        <v>#REF!</v>
      </c>
      <c r="H238" s="23">
        <f>H239+H250</f>
        <v>1154</v>
      </c>
      <c r="I238" s="23">
        <f>I239+I250</f>
        <v>216.202</v>
      </c>
      <c r="J238" s="123">
        <f t="shared" si="124"/>
        <v>18.735008665511266</v>
      </c>
      <c r="K238" s="23">
        <f>K239+K250</f>
        <v>937.798</v>
      </c>
    </row>
    <row r="239" spans="1:11" ht="22.5" x14ac:dyDescent="0.2">
      <c r="A239" s="4" t="s">
        <v>264</v>
      </c>
      <c r="B239" s="10">
        <v>5</v>
      </c>
      <c r="C239" s="10">
        <v>3</v>
      </c>
      <c r="D239" s="26" t="s">
        <v>177</v>
      </c>
      <c r="E239" s="26"/>
      <c r="F239" s="23" t="e">
        <f>F240</f>
        <v>#REF!</v>
      </c>
      <c r="G239" s="23" t="e">
        <f t="shared" ref="G239:K240" si="127">G240</f>
        <v>#REF!</v>
      </c>
      <c r="H239" s="23">
        <f t="shared" si="127"/>
        <v>200</v>
      </c>
      <c r="I239" s="23">
        <f t="shared" si="127"/>
        <v>0</v>
      </c>
      <c r="J239" s="123">
        <f t="shared" si="124"/>
        <v>0</v>
      </c>
      <c r="K239" s="23">
        <f t="shared" si="127"/>
        <v>200</v>
      </c>
    </row>
    <row r="240" spans="1:11" x14ac:dyDescent="0.2">
      <c r="A240" s="4" t="s">
        <v>137</v>
      </c>
      <c r="B240" s="10">
        <v>5</v>
      </c>
      <c r="C240" s="10">
        <v>3</v>
      </c>
      <c r="D240" s="26" t="s">
        <v>178</v>
      </c>
      <c r="E240" s="26"/>
      <c r="F240" s="23" t="e">
        <f>F241</f>
        <v>#REF!</v>
      </c>
      <c r="G240" s="23" t="e">
        <f t="shared" si="127"/>
        <v>#REF!</v>
      </c>
      <c r="H240" s="23">
        <f t="shared" si="127"/>
        <v>200</v>
      </c>
      <c r="I240" s="23">
        <f t="shared" si="127"/>
        <v>0</v>
      </c>
      <c r="J240" s="123">
        <f t="shared" si="124"/>
        <v>0</v>
      </c>
      <c r="K240" s="23">
        <f t="shared" si="127"/>
        <v>200</v>
      </c>
    </row>
    <row r="241" spans="1:11" ht="24.75" customHeight="1" x14ac:dyDescent="0.2">
      <c r="A241" s="4" t="s">
        <v>138</v>
      </c>
      <c r="B241" s="10">
        <v>5</v>
      </c>
      <c r="C241" s="10">
        <v>3</v>
      </c>
      <c r="D241" s="26" t="s">
        <v>179</v>
      </c>
      <c r="E241" s="26"/>
      <c r="F241" s="23" t="e">
        <f>#REF!+#REF!+F242</f>
        <v>#REF!</v>
      </c>
      <c r="G241" s="23" t="e">
        <f>#REF!+#REF!+G242</f>
        <v>#REF!</v>
      </c>
      <c r="H241" s="23">
        <f>+H242</f>
        <v>200</v>
      </c>
      <c r="I241" s="23">
        <f t="shared" ref="I241:K241" si="128">+I242</f>
        <v>0</v>
      </c>
      <c r="J241" s="23">
        <f t="shared" si="128"/>
        <v>0</v>
      </c>
      <c r="K241" s="23">
        <f t="shared" si="128"/>
        <v>200</v>
      </c>
    </row>
    <row r="242" spans="1:11" ht="24.75" customHeight="1" x14ac:dyDescent="0.2">
      <c r="A242" s="3" t="s">
        <v>229</v>
      </c>
      <c r="B242" s="10">
        <v>5</v>
      </c>
      <c r="C242" s="10">
        <v>3</v>
      </c>
      <c r="D242" s="26" t="s">
        <v>230</v>
      </c>
      <c r="E242" s="31"/>
      <c r="F242" s="23">
        <f>F243+F247</f>
        <v>200</v>
      </c>
      <c r="G242" s="23">
        <f t="shared" ref="G242:H242" si="129">G243+G247</f>
        <v>0</v>
      </c>
      <c r="H242" s="23">
        <f t="shared" si="129"/>
        <v>200</v>
      </c>
      <c r="I242" s="23">
        <f t="shared" ref="I242:K242" si="130">I243+I247</f>
        <v>0</v>
      </c>
      <c r="J242" s="123">
        <f t="shared" si="124"/>
        <v>0</v>
      </c>
      <c r="K242" s="23">
        <f t="shared" si="130"/>
        <v>200</v>
      </c>
    </row>
    <row r="243" spans="1:11" ht="31.5" customHeight="1" x14ac:dyDescent="0.2">
      <c r="A243" s="3" t="s">
        <v>70</v>
      </c>
      <c r="B243" s="10">
        <v>5</v>
      </c>
      <c r="C243" s="10">
        <v>3</v>
      </c>
      <c r="D243" s="26" t="s">
        <v>230</v>
      </c>
      <c r="E243" s="31">
        <v>100</v>
      </c>
      <c r="F243" s="23">
        <f>F244</f>
        <v>190</v>
      </c>
      <c r="G243" s="23">
        <f t="shared" ref="G243:K243" si="131">G244</f>
        <v>0</v>
      </c>
      <c r="H243" s="23">
        <f t="shared" si="131"/>
        <v>190</v>
      </c>
      <c r="I243" s="23">
        <f t="shared" si="131"/>
        <v>0</v>
      </c>
      <c r="J243" s="123">
        <f t="shared" si="124"/>
        <v>0</v>
      </c>
      <c r="K243" s="23">
        <f t="shared" si="131"/>
        <v>190</v>
      </c>
    </row>
    <row r="244" spans="1:11" ht="24.75" customHeight="1" x14ac:dyDescent="0.2">
      <c r="A244" s="3" t="s">
        <v>72</v>
      </c>
      <c r="B244" s="10">
        <v>5</v>
      </c>
      <c r="C244" s="10">
        <v>3</v>
      </c>
      <c r="D244" s="26" t="s">
        <v>230</v>
      </c>
      <c r="E244" s="31">
        <v>110</v>
      </c>
      <c r="F244" s="23">
        <f>F245+F246</f>
        <v>190</v>
      </c>
      <c r="G244" s="23">
        <f t="shared" ref="G244:H244" si="132">G245+G246</f>
        <v>0</v>
      </c>
      <c r="H244" s="23">
        <f t="shared" si="132"/>
        <v>190</v>
      </c>
      <c r="I244" s="23">
        <f t="shared" ref="I244:K244" si="133">I245+I246</f>
        <v>0</v>
      </c>
      <c r="J244" s="123">
        <f t="shared" si="124"/>
        <v>0</v>
      </c>
      <c r="K244" s="23">
        <f t="shared" si="133"/>
        <v>190</v>
      </c>
    </row>
    <row r="245" spans="1:11" ht="24.75" customHeight="1" x14ac:dyDescent="0.2">
      <c r="A245" s="3" t="s">
        <v>154</v>
      </c>
      <c r="B245" s="10">
        <v>5</v>
      </c>
      <c r="C245" s="10">
        <v>3</v>
      </c>
      <c r="D245" s="26" t="s">
        <v>230</v>
      </c>
      <c r="E245" s="26" t="s">
        <v>231</v>
      </c>
      <c r="F245" s="23">
        <v>145</v>
      </c>
      <c r="G245" s="23"/>
      <c r="H245" s="23">
        <f>F245+G245</f>
        <v>145</v>
      </c>
      <c r="I245" s="49"/>
      <c r="J245" s="123">
        <f t="shared" si="124"/>
        <v>0</v>
      </c>
      <c r="K245" s="51">
        <f t="shared" ref="K245:K246" si="134">H245-I245</f>
        <v>145</v>
      </c>
    </row>
    <row r="246" spans="1:11" ht="39" customHeight="1" x14ac:dyDescent="0.2">
      <c r="A246" s="3" t="s">
        <v>155</v>
      </c>
      <c r="B246" s="10">
        <v>5</v>
      </c>
      <c r="C246" s="10">
        <v>3</v>
      </c>
      <c r="D246" s="26" t="s">
        <v>230</v>
      </c>
      <c r="E246" s="26" t="s">
        <v>232</v>
      </c>
      <c r="F246" s="23">
        <v>45</v>
      </c>
      <c r="G246" s="23"/>
      <c r="H246" s="23">
        <f>F246+G246</f>
        <v>45</v>
      </c>
      <c r="I246" s="49"/>
      <c r="J246" s="123">
        <f t="shared" si="124"/>
        <v>0</v>
      </c>
      <c r="K246" s="51">
        <f t="shared" si="134"/>
        <v>45</v>
      </c>
    </row>
    <row r="247" spans="1:11" ht="24.75" customHeight="1" x14ac:dyDescent="0.2">
      <c r="A247" s="3" t="s">
        <v>174</v>
      </c>
      <c r="B247" s="10">
        <v>5</v>
      </c>
      <c r="C247" s="10">
        <v>3</v>
      </c>
      <c r="D247" s="26" t="s">
        <v>230</v>
      </c>
      <c r="E247" s="31">
        <v>200</v>
      </c>
      <c r="F247" s="23">
        <f>F248</f>
        <v>10</v>
      </c>
      <c r="G247" s="23">
        <f t="shared" ref="G247:K248" si="135">G248</f>
        <v>0</v>
      </c>
      <c r="H247" s="23">
        <f t="shared" si="135"/>
        <v>10</v>
      </c>
      <c r="I247" s="23">
        <f t="shared" si="135"/>
        <v>0</v>
      </c>
      <c r="J247" s="123">
        <f t="shared" si="124"/>
        <v>0</v>
      </c>
      <c r="K247" s="23">
        <f t="shared" si="135"/>
        <v>10</v>
      </c>
    </row>
    <row r="248" spans="1:11" ht="24.75" customHeight="1" x14ac:dyDescent="0.2">
      <c r="A248" s="3" t="s">
        <v>68</v>
      </c>
      <c r="B248" s="10">
        <v>5</v>
      </c>
      <c r="C248" s="10">
        <v>3</v>
      </c>
      <c r="D248" s="26" t="s">
        <v>230</v>
      </c>
      <c r="E248" s="31">
        <v>240</v>
      </c>
      <c r="F248" s="23">
        <f>F249</f>
        <v>10</v>
      </c>
      <c r="G248" s="23">
        <f t="shared" si="135"/>
        <v>0</v>
      </c>
      <c r="H248" s="23">
        <f t="shared" si="135"/>
        <v>10</v>
      </c>
      <c r="I248" s="23">
        <f t="shared" si="135"/>
        <v>0</v>
      </c>
      <c r="J248" s="123">
        <f t="shared" si="124"/>
        <v>0</v>
      </c>
      <c r="K248" s="23">
        <f t="shared" si="135"/>
        <v>10</v>
      </c>
    </row>
    <row r="249" spans="1:11" ht="24.75" customHeight="1" x14ac:dyDescent="0.2">
      <c r="A249" s="20" t="s">
        <v>58</v>
      </c>
      <c r="B249" s="10">
        <v>5</v>
      </c>
      <c r="C249" s="10">
        <v>3</v>
      </c>
      <c r="D249" s="26" t="s">
        <v>230</v>
      </c>
      <c r="E249" s="26" t="s">
        <v>233</v>
      </c>
      <c r="F249" s="23">
        <v>10</v>
      </c>
      <c r="G249" s="23"/>
      <c r="H249" s="23">
        <f>F249+G249</f>
        <v>10</v>
      </c>
      <c r="I249" s="49"/>
      <c r="J249" s="123">
        <f t="shared" si="124"/>
        <v>0</v>
      </c>
      <c r="K249" s="51">
        <f>H249-I249</f>
        <v>10</v>
      </c>
    </row>
    <row r="250" spans="1:11" ht="22.5" x14ac:dyDescent="0.2">
      <c r="A250" s="8" t="s">
        <v>261</v>
      </c>
      <c r="B250" s="10">
        <v>5</v>
      </c>
      <c r="C250" s="10">
        <v>3</v>
      </c>
      <c r="D250" s="26">
        <v>2400000000</v>
      </c>
      <c r="E250" s="26" t="s">
        <v>66</v>
      </c>
      <c r="F250" s="23" t="e">
        <f>F251+F256+#REF!+F261</f>
        <v>#REF!</v>
      </c>
      <c r="G250" s="23" t="e">
        <f>G251+G256+#REF!+G261</f>
        <v>#REF!</v>
      </c>
      <c r="H250" s="23">
        <f>H251+H256+H261</f>
        <v>954</v>
      </c>
      <c r="I250" s="23">
        <f t="shared" ref="I250:K250" si="136">I251+I256+I261</f>
        <v>216.202</v>
      </c>
      <c r="J250" s="23">
        <f t="shared" si="136"/>
        <v>29.595545027778975</v>
      </c>
      <c r="K250" s="23">
        <f t="shared" si="136"/>
        <v>737.798</v>
      </c>
    </row>
    <row r="251" spans="1:11" ht="23.25" customHeight="1" x14ac:dyDescent="0.2">
      <c r="A251" s="8" t="s">
        <v>125</v>
      </c>
      <c r="B251" s="10">
        <v>5</v>
      </c>
      <c r="C251" s="10">
        <v>3</v>
      </c>
      <c r="D251" s="26">
        <v>2400100000</v>
      </c>
      <c r="E251" s="26" t="s">
        <v>66</v>
      </c>
      <c r="F251" s="23">
        <f>F252</f>
        <v>155</v>
      </c>
      <c r="G251" s="23">
        <f t="shared" ref="G251:K254" si="137">G252</f>
        <v>0</v>
      </c>
      <c r="H251" s="23">
        <f t="shared" si="137"/>
        <v>155</v>
      </c>
      <c r="I251" s="23">
        <f t="shared" si="137"/>
        <v>1.427</v>
      </c>
      <c r="J251" s="123">
        <f t="shared" si="124"/>
        <v>0.92064516129032259</v>
      </c>
      <c r="K251" s="23">
        <f t="shared" si="137"/>
        <v>153.57300000000001</v>
      </c>
    </row>
    <row r="252" spans="1:11" ht="27.75" customHeight="1" x14ac:dyDescent="0.2">
      <c r="A252" s="8" t="s">
        <v>112</v>
      </c>
      <c r="B252" s="10">
        <v>5</v>
      </c>
      <c r="C252" s="10">
        <v>3</v>
      </c>
      <c r="D252" s="26">
        <v>2400199990</v>
      </c>
      <c r="E252" s="26" t="s">
        <v>49</v>
      </c>
      <c r="F252" s="23">
        <f>F253</f>
        <v>155</v>
      </c>
      <c r="G252" s="23">
        <f t="shared" si="137"/>
        <v>0</v>
      </c>
      <c r="H252" s="23">
        <f t="shared" si="137"/>
        <v>155</v>
      </c>
      <c r="I252" s="23">
        <f t="shared" si="137"/>
        <v>1.427</v>
      </c>
      <c r="J252" s="123">
        <f t="shared" si="124"/>
        <v>0.92064516129032259</v>
      </c>
      <c r="K252" s="23">
        <f t="shared" si="137"/>
        <v>153.57300000000001</v>
      </c>
    </row>
    <row r="253" spans="1:11" ht="27.75" customHeight="1" x14ac:dyDescent="0.2">
      <c r="A253" s="3" t="s">
        <v>174</v>
      </c>
      <c r="B253" s="10">
        <v>5</v>
      </c>
      <c r="C253" s="10">
        <v>3</v>
      </c>
      <c r="D253" s="26">
        <v>2400199990</v>
      </c>
      <c r="E253" s="26" t="s">
        <v>67</v>
      </c>
      <c r="F253" s="23">
        <f>F254</f>
        <v>155</v>
      </c>
      <c r="G253" s="23">
        <f t="shared" si="137"/>
        <v>0</v>
      </c>
      <c r="H253" s="23">
        <f t="shared" si="137"/>
        <v>155</v>
      </c>
      <c r="I253" s="23">
        <f t="shared" si="137"/>
        <v>1.427</v>
      </c>
      <c r="J253" s="123">
        <f t="shared" si="124"/>
        <v>0.92064516129032259</v>
      </c>
      <c r="K253" s="23">
        <f t="shared" si="137"/>
        <v>153.57300000000001</v>
      </c>
    </row>
    <row r="254" spans="1:11" ht="27.75" customHeight="1" x14ac:dyDescent="0.2">
      <c r="A254" s="3" t="s">
        <v>68</v>
      </c>
      <c r="B254" s="10">
        <v>5</v>
      </c>
      <c r="C254" s="10">
        <v>3</v>
      </c>
      <c r="D254" s="26">
        <v>2400199990</v>
      </c>
      <c r="E254" s="26" t="s">
        <v>69</v>
      </c>
      <c r="F254" s="23">
        <f>F255</f>
        <v>155</v>
      </c>
      <c r="G254" s="23">
        <f t="shared" si="137"/>
        <v>0</v>
      </c>
      <c r="H254" s="23">
        <f t="shared" si="137"/>
        <v>155</v>
      </c>
      <c r="I254" s="23">
        <f t="shared" si="137"/>
        <v>1.427</v>
      </c>
      <c r="J254" s="123">
        <f t="shared" si="124"/>
        <v>0.92064516129032259</v>
      </c>
      <c r="K254" s="23">
        <f t="shared" si="137"/>
        <v>153.57300000000001</v>
      </c>
    </row>
    <row r="255" spans="1:11" ht="22.5" x14ac:dyDescent="0.2">
      <c r="A255" s="20" t="s">
        <v>58</v>
      </c>
      <c r="B255" s="10">
        <v>5</v>
      </c>
      <c r="C255" s="10">
        <v>3</v>
      </c>
      <c r="D255" s="26">
        <v>2400199990</v>
      </c>
      <c r="E255" s="26">
        <v>244</v>
      </c>
      <c r="F255" s="23">
        <v>155</v>
      </c>
      <c r="G255" s="47"/>
      <c r="H255" s="48">
        <f>F255+G255</f>
        <v>155</v>
      </c>
      <c r="I255" s="49">
        <v>1.427</v>
      </c>
      <c r="J255" s="123">
        <f t="shared" si="124"/>
        <v>0.92064516129032259</v>
      </c>
      <c r="K255" s="51">
        <f>H255-I255</f>
        <v>153.57300000000001</v>
      </c>
    </row>
    <row r="256" spans="1:11" ht="35.25" customHeight="1" x14ac:dyDescent="0.2">
      <c r="A256" s="8" t="s">
        <v>126</v>
      </c>
      <c r="B256" s="10">
        <v>5</v>
      </c>
      <c r="C256" s="10">
        <v>3</v>
      </c>
      <c r="D256" s="26">
        <v>2400200000</v>
      </c>
      <c r="E256" s="26" t="s">
        <v>66</v>
      </c>
      <c r="F256" s="23">
        <f>F257</f>
        <v>50</v>
      </c>
      <c r="G256" s="23">
        <f t="shared" ref="G256:K259" si="138">G257</f>
        <v>0</v>
      </c>
      <c r="H256" s="23">
        <f t="shared" si="138"/>
        <v>50</v>
      </c>
      <c r="I256" s="23">
        <f t="shared" si="138"/>
        <v>0</v>
      </c>
      <c r="J256" s="123">
        <f t="shared" si="124"/>
        <v>0</v>
      </c>
      <c r="K256" s="23">
        <f t="shared" si="138"/>
        <v>50</v>
      </c>
    </row>
    <row r="257" spans="1:11" ht="25.5" customHeight="1" x14ac:dyDescent="0.2">
      <c r="A257" s="8" t="s">
        <v>112</v>
      </c>
      <c r="B257" s="10">
        <v>5</v>
      </c>
      <c r="C257" s="10">
        <v>3</v>
      </c>
      <c r="D257" s="26">
        <v>2400299990</v>
      </c>
      <c r="E257" s="26" t="s">
        <v>49</v>
      </c>
      <c r="F257" s="23">
        <f>F258</f>
        <v>50</v>
      </c>
      <c r="G257" s="23">
        <f t="shared" si="138"/>
        <v>0</v>
      </c>
      <c r="H257" s="23">
        <f t="shared" si="138"/>
        <v>50</v>
      </c>
      <c r="I257" s="23">
        <f t="shared" si="138"/>
        <v>0</v>
      </c>
      <c r="J257" s="123">
        <f t="shared" si="124"/>
        <v>0</v>
      </c>
      <c r="K257" s="23">
        <f t="shared" si="138"/>
        <v>50</v>
      </c>
    </row>
    <row r="258" spans="1:11" ht="25.5" customHeight="1" x14ac:dyDescent="0.2">
      <c r="A258" s="3" t="s">
        <v>174</v>
      </c>
      <c r="B258" s="10">
        <v>5</v>
      </c>
      <c r="C258" s="10">
        <v>3</v>
      </c>
      <c r="D258" s="26">
        <v>2400299990</v>
      </c>
      <c r="E258" s="26" t="s">
        <v>67</v>
      </c>
      <c r="F258" s="23">
        <f>F259</f>
        <v>50</v>
      </c>
      <c r="G258" s="23">
        <f t="shared" si="138"/>
        <v>0</v>
      </c>
      <c r="H258" s="23">
        <f t="shared" si="138"/>
        <v>50</v>
      </c>
      <c r="I258" s="23">
        <f t="shared" si="138"/>
        <v>0</v>
      </c>
      <c r="J258" s="123">
        <f t="shared" si="124"/>
        <v>0</v>
      </c>
      <c r="K258" s="23">
        <f t="shared" si="138"/>
        <v>50</v>
      </c>
    </row>
    <row r="259" spans="1:11" ht="25.5" customHeight="1" x14ac:dyDescent="0.2">
      <c r="A259" s="3" t="s">
        <v>68</v>
      </c>
      <c r="B259" s="10">
        <v>5</v>
      </c>
      <c r="C259" s="10">
        <v>3</v>
      </c>
      <c r="D259" s="26">
        <v>2400299990</v>
      </c>
      <c r="E259" s="26" t="s">
        <v>69</v>
      </c>
      <c r="F259" s="23">
        <f>F260</f>
        <v>50</v>
      </c>
      <c r="G259" s="23">
        <f t="shared" si="138"/>
        <v>0</v>
      </c>
      <c r="H259" s="23">
        <f t="shared" si="138"/>
        <v>50</v>
      </c>
      <c r="I259" s="23">
        <f t="shared" si="138"/>
        <v>0</v>
      </c>
      <c r="J259" s="123">
        <f t="shared" si="124"/>
        <v>0</v>
      </c>
      <c r="K259" s="23">
        <f t="shared" si="138"/>
        <v>50</v>
      </c>
    </row>
    <row r="260" spans="1:11" ht="22.5" x14ac:dyDescent="0.2">
      <c r="A260" s="20" t="s">
        <v>58</v>
      </c>
      <c r="B260" s="10">
        <v>5</v>
      </c>
      <c r="C260" s="10">
        <v>3</v>
      </c>
      <c r="D260" s="26">
        <v>2400299990</v>
      </c>
      <c r="E260" s="26">
        <v>244</v>
      </c>
      <c r="F260" s="23">
        <v>50</v>
      </c>
      <c r="G260" s="47"/>
      <c r="H260" s="48">
        <f>F260+G260</f>
        <v>50</v>
      </c>
      <c r="I260" s="49">
        <v>0</v>
      </c>
      <c r="J260" s="123">
        <f t="shared" si="124"/>
        <v>0</v>
      </c>
      <c r="K260" s="51">
        <f>H260-I260</f>
        <v>50</v>
      </c>
    </row>
    <row r="261" spans="1:11" ht="28.5" customHeight="1" x14ac:dyDescent="0.2">
      <c r="A261" s="3" t="s">
        <v>219</v>
      </c>
      <c r="B261" s="10">
        <v>5</v>
      </c>
      <c r="C261" s="10">
        <v>3</v>
      </c>
      <c r="D261" s="26" t="s">
        <v>217</v>
      </c>
      <c r="E261" s="26"/>
      <c r="F261" s="23">
        <f>F262</f>
        <v>749</v>
      </c>
      <c r="G261" s="23">
        <f t="shared" ref="G261:K264" si="139">G262</f>
        <v>0</v>
      </c>
      <c r="H261" s="23">
        <f t="shared" si="139"/>
        <v>749</v>
      </c>
      <c r="I261" s="23">
        <f t="shared" si="139"/>
        <v>214.77500000000001</v>
      </c>
      <c r="J261" s="123">
        <f t="shared" si="124"/>
        <v>28.674899866488651</v>
      </c>
      <c r="K261" s="23">
        <f t="shared" si="139"/>
        <v>534.22500000000002</v>
      </c>
    </row>
    <row r="262" spans="1:11" ht="22.5" x14ac:dyDescent="0.2">
      <c r="A262" s="3" t="s">
        <v>112</v>
      </c>
      <c r="B262" s="10">
        <v>5</v>
      </c>
      <c r="C262" s="10">
        <v>3</v>
      </c>
      <c r="D262" s="26" t="s">
        <v>218</v>
      </c>
      <c r="E262" s="26" t="s">
        <v>49</v>
      </c>
      <c r="F262" s="23">
        <f>F263</f>
        <v>749</v>
      </c>
      <c r="G262" s="23">
        <f t="shared" si="139"/>
        <v>0</v>
      </c>
      <c r="H262" s="23">
        <f t="shared" si="139"/>
        <v>749</v>
      </c>
      <c r="I262" s="23">
        <f t="shared" si="139"/>
        <v>214.77500000000001</v>
      </c>
      <c r="J262" s="123">
        <f t="shared" si="124"/>
        <v>28.674899866488651</v>
      </c>
      <c r="K262" s="23">
        <f t="shared" si="139"/>
        <v>534.22500000000002</v>
      </c>
    </row>
    <row r="263" spans="1:11" ht="22.5" x14ac:dyDescent="0.2">
      <c r="A263" s="3" t="s">
        <v>174</v>
      </c>
      <c r="B263" s="10">
        <v>5</v>
      </c>
      <c r="C263" s="10">
        <v>3</v>
      </c>
      <c r="D263" s="26" t="s">
        <v>218</v>
      </c>
      <c r="E263" s="26" t="s">
        <v>67</v>
      </c>
      <c r="F263" s="23">
        <f>F264</f>
        <v>749</v>
      </c>
      <c r="G263" s="23">
        <f t="shared" si="139"/>
        <v>0</v>
      </c>
      <c r="H263" s="23">
        <f t="shared" si="139"/>
        <v>749</v>
      </c>
      <c r="I263" s="23">
        <f t="shared" si="139"/>
        <v>214.77500000000001</v>
      </c>
      <c r="J263" s="123">
        <f t="shared" si="124"/>
        <v>28.674899866488651</v>
      </c>
      <c r="K263" s="23">
        <f t="shared" si="139"/>
        <v>534.22500000000002</v>
      </c>
    </row>
    <row r="264" spans="1:11" ht="22.5" x14ac:dyDescent="0.2">
      <c r="A264" s="3" t="s">
        <v>68</v>
      </c>
      <c r="B264" s="10">
        <v>5</v>
      </c>
      <c r="C264" s="10">
        <v>3</v>
      </c>
      <c r="D264" s="26" t="s">
        <v>218</v>
      </c>
      <c r="E264" s="26" t="s">
        <v>69</v>
      </c>
      <c r="F264" s="23">
        <f>F265</f>
        <v>749</v>
      </c>
      <c r="G264" s="23">
        <f t="shared" si="139"/>
        <v>0</v>
      </c>
      <c r="H264" s="23">
        <f t="shared" si="139"/>
        <v>749</v>
      </c>
      <c r="I264" s="23">
        <f t="shared" si="139"/>
        <v>214.77500000000001</v>
      </c>
      <c r="J264" s="123">
        <f t="shared" si="124"/>
        <v>28.674899866488651</v>
      </c>
      <c r="K264" s="23">
        <f t="shared" si="139"/>
        <v>534.22500000000002</v>
      </c>
    </row>
    <row r="265" spans="1:11" ht="22.5" x14ac:dyDescent="0.2">
      <c r="A265" s="20" t="s">
        <v>58</v>
      </c>
      <c r="B265" s="10">
        <v>5</v>
      </c>
      <c r="C265" s="10">
        <v>3</v>
      </c>
      <c r="D265" s="26" t="s">
        <v>218</v>
      </c>
      <c r="E265" s="26">
        <v>244</v>
      </c>
      <c r="F265" s="23">
        <v>749</v>
      </c>
      <c r="G265" s="47"/>
      <c r="H265" s="48">
        <f>F265+G265</f>
        <v>749</v>
      </c>
      <c r="I265" s="49">
        <v>214.77500000000001</v>
      </c>
      <c r="J265" s="123">
        <f t="shared" si="124"/>
        <v>28.674899866488651</v>
      </c>
      <c r="K265" s="51">
        <f>H265-I265</f>
        <v>534.22500000000002</v>
      </c>
    </row>
    <row r="266" spans="1:11" x14ac:dyDescent="0.2">
      <c r="A266" s="4" t="s">
        <v>54</v>
      </c>
      <c r="B266" s="10">
        <v>8</v>
      </c>
      <c r="C266" s="10">
        <v>0</v>
      </c>
      <c r="D266" s="26" t="s">
        <v>66</v>
      </c>
      <c r="E266" s="26" t="s">
        <v>66</v>
      </c>
      <c r="F266" s="23" t="e">
        <f>F267</f>
        <v>#REF!</v>
      </c>
      <c r="G266" s="23" t="e">
        <f t="shared" ref="G266:K267" si="140">G267</f>
        <v>#REF!</v>
      </c>
      <c r="H266" s="23">
        <f t="shared" si="140"/>
        <v>2013.5</v>
      </c>
      <c r="I266" s="23">
        <f t="shared" si="140"/>
        <v>700.91800000000012</v>
      </c>
      <c r="J266" s="123">
        <f t="shared" si="124"/>
        <v>34.810926247827176</v>
      </c>
      <c r="K266" s="23">
        <f t="shared" si="140"/>
        <v>1312.5820000000001</v>
      </c>
    </row>
    <row r="267" spans="1:11" x14ac:dyDescent="0.2">
      <c r="A267" s="4" t="s">
        <v>47</v>
      </c>
      <c r="B267" s="10">
        <v>8</v>
      </c>
      <c r="C267" s="10">
        <v>1</v>
      </c>
      <c r="D267" s="26" t="s">
        <v>66</v>
      </c>
      <c r="E267" s="26" t="s">
        <v>66</v>
      </c>
      <c r="F267" s="23" t="e">
        <f>F268</f>
        <v>#REF!</v>
      </c>
      <c r="G267" s="23" t="e">
        <f t="shared" si="140"/>
        <v>#REF!</v>
      </c>
      <c r="H267" s="23">
        <f t="shared" si="140"/>
        <v>2013.5</v>
      </c>
      <c r="I267" s="23">
        <f t="shared" si="140"/>
        <v>700.91800000000012</v>
      </c>
      <c r="J267" s="123">
        <f t="shared" si="124"/>
        <v>34.810926247827176</v>
      </c>
      <c r="K267" s="23">
        <f t="shared" si="140"/>
        <v>1312.5820000000001</v>
      </c>
    </row>
    <row r="268" spans="1:11" ht="22.5" x14ac:dyDescent="0.2">
      <c r="A268" s="8" t="s">
        <v>262</v>
      </c>
      <c r="B268" s="10">
        <v>8</v>
      </c>
      <c r="C268" s="10">
        <v>1</v>
      </c>
      <c r="D268" s="26" t="s">
        <v>181</v>
      </c>
      <c r="E268" s="26" t="s">
        <v>66</v>
      </c>
      <c r="F268" s="23" t="e">
        <f>F269+F288</f>
        <v>#REF!</v>
      </c>
      <c r="G268" s="23" t="e">
        <f>G269+G288</f>
        <v>#REF!</v>
      </c>
      <c r="H268" s="23">
        <f>H269+H288</f>
        <v>2013.5</v>
      </c>
      <c r="I268" s="23">
        <f>I269+I288</f>
        <v>700.91800000000012</v>
      </c>
      <c r="J268" s="123">
        <f t="shared" si="124"/>
        <v>34.810926247827176</v>
      </c>
      <c r="K268" s="23">
        <f>K269+K288</f>
        <v>1312.5820000000001</v>
      </c>
    </row>
    <row r="269" spans="1:11" ht="42" customHeight="1" x14ac:dyDescent="0.2">
      <c r="A269" s="8" t="s">
        <v>127</v>
      </c>
      <c r="B269" s="10">
        <v>8</v>
      </c>
      <c r="C269" s="10">
        <v>1</v>
      </c>
      <c r="D269" s="26" t="s">
        <v>182</v>
      </c>
      <c r="E269" s="26" t="s">
        <v>66</v>
      </c>
      <c r="F269" s="23" t="e">
        <f>F270</f>
        <v>#REF!</v>
      </c>
      <c r="G269" s="23" t="e">
        <f t="shared" ref="G269:K269" si="141">G270</f>
        <v>#REF!</v>
      </c>
      <c r="H269" s="23">
        <f t="shared" si="141"/>
        <v>1643</v>
      </c>
      <c r="I269" s="23">
        <f t="shared" si="141"/>
        <v>536.19500000000005</v>
      </c>
      <c r="J269" s="123">
        <f t="shared" si="124"/>
        <v>32.635118685331719</v>
      </c>
      <c r="K269" s="23">
        <f t="shared" si="141"/>
        <v>1106.8050000000001</v>
      </c>
    </row>
    <row r="270" spans="1:11" ht="30" customHeight="1" x14ac:dyDescent="0.2">
      <c r="A270" s="8" t="s">
        <v>128</v>
      </c>
      <c r="B270" s="10">
        <v>8</v>
      </c>
      <c r="C270" s="10">
        <v>1</v>
      </c>
      <c r="D270" s="26" t="s">
        <v>183</v>
      </c>
      <c r="E270" s="26"/>
      <c r="F270" s="23" t="e">
        <f>F271+F280+#REF!+F284</f>
        <v>#REF!</v>
      </c>
      <c r="G270" s="23" t="e">
        <f>G271+G280+#REF!+G284</f>
        <v>#REF!</v>
      </c>
      <c r="H270" s="23">
        <f>H271+H280+H284</f>
        <v>1643</v>
      </c>
      <c r="I270" s="23">
        <f t="shared" ref="I270:K270" si="142">I271+I280+I284</f>
        <v>536.19500000000005</v>
      </c>
      <c r="J270" s="23">
        <f t="shared" si="142"/>
        <v>45.028565125224219</v>
      </c>
      <c r="K270" s="23">
        <f t="shared" si="142"/>
        <v>1106.8050000000001</v>
      </c>
    </row>
    <row r="271" spans="1:11" ht="37.5" customHeight="1" x14ac:dyDescent="0.2">
      <c r="A271" s="8" t="s">
        <v>109</v>
      </c>
      <c r="B271" s="10">
        <v>8</v>
      </c>
      <c r="C271" s="10">
        <v>1</v>
      </c>
      <c r="D271" s="26" t="s">
        <v>184</v>
      </c>
      <c r="E271" s="26" t="s">
        <v>49</v>
      </c>
      <c r="F271" s="23">
        <f>F272+F277</f>
        <v>1504.5</v>
      </c>
      <c r="G271" s="23">
        <f t="shared" ref="G271:H271" si="143">G272+G277</f>
        <v>0</v>
      </c>
      <c r="H271" s="23">
        <f t="shared" si="143"/>
        <v>1504.5</v>
      </c>
      <c r="I271" s="23">
        <f t="shared" ref="I271:K271" si="144">I272+I277</f>
        <v>524.19500000000005</v>
      </c>
      <c r="J271" s="123">
        <f t="shared" si="124"/>
        <v>34.841807909604519</v>
      </c>
      <c r="K271" s="23">
        <f t="shared" si="144"/>
        <v>980.30500000000006</v>
      </c>
    </row>
    <row r="272" spans="1:11" ht="37.5" customHeight="1" x14ac:dyDescent="0.2">
      <c r="A272" s="5" t="s">
        <v>70</v>
      </c>
      <c r="B272" s="10">
        <v>8</v>
      </c>
      <c r="C272" s="10">
        <v>1</v>
      </c>
      <c r="D272" s="26" t="s">
        <v>184</v>
      </c>
      <c r="E272" s="26" t="s">
        <v>71</v>
      </c>
      <c r="F272" s="23">
        <f>F273</f>
        <v>1288.7</v>
      </c>
      <c r="G272" s="23">
        <f t="shared" ref="G272:K272" si="145">G273</f>
        <v>0</v>
      </c>
      <c r="H272" s="23">
        <f t="shared" si="145"/>
        <v>1288.7</v>
      </c>
      <c r="I272" s="23">
        <f t="shared" si="145"/>
        <v>453.59000000000003</v>
      </c>
      <c r="J272" s="123">
        <f t="shared" ref="J272:J318" si="146">I272/H272*100</f>
        <v>35.197485838441843</v>
      </c>
      <c r="K272" s="23">
        <f t="shared" si="145"/>
        <v>835.11000000000013</v>
      </c>
    </row>
    <row r="273" spans="1:11" ht="37.5" customHeight="1" x14ac:dyDescent="0.2">
      <c r="A273" s="8" t="s">
        <v>72</v>
      </c>
      <c r="B273" s="10">
        <v>8</v>
      </c>
      <c r="C273" s="10">
        <v>1</v>
      </c>
      <c r="D273" s="26" t="s">
        <v>184</v>
      </c>
      <c r="E273" s="26" t="s">
        <v>73</v>
      </c>
      <c r="F273" s="23">
        <f>F274+F275+F276</f>
        <v>1288.7</v>
      </c>
      <c r="G273" s="23">
        <f t="shared" ref="G273:H273" si="147">G274+G275+G276</f>
        <v>0</v>
      </c>
      <c r="H273" s="23">
        <f t="shared" si="147"/>
        <v>1288.7</v>
      </c>
      <c r="I273" s="23">
        <f t="shared" ref="I273:K273" si="148">I274+I275+I276</f>
        <v>453.59000000000003</v>
      </c>
      <c r="J273" s="123">
        <f t="shared" si="146"/>
        <v>35.197485838441843</v>
      </c>
      <c r="K273" s="23">
        <f t="shared" si="148"/>
        <v>835.11000000000013</v>
      </c>
    </row>
    <row r="274" spans="1:11" ht="45.75" customHeight="1" x14ac:dyDescent="0.2">
      <c r="A274" s="3" t="s">
        <v>154</v>
      </c>
      <c r="B274" s="10">
        <v>8</v>
      </c>
      <c r="C274" s="10">
        <v>1</v>
      </c>
      <c r="D274" s="26" t="s">
        <v>184</v>
      </c>
      <c r="E274" s="26">
        <v>111</v>
      </c>
      <c r="F274" s="23">
        <v>940.7</v>
      </c>
      <c r="G274" s="47"/>
      <c r="H274" s="48">
        <f t="shared" ref="H274:H276" si="149">F274+G274</f>
        <v>940.7</v>
      </c>
      <c r="I274" s="49">
        <v>356.05900000000003</v>
      </c>
      <c r="J274" s="123">
        <f t="shared" si="146"/>
        <v>37.850430530456045</v>
      </c>
      <c r="K274" s="51">
        <f t="shared" ref="K274:K276" si="150">H274-I274</f>
        <v>584.64100000000008</v>
      </c>
    </row>
    <row r="275" spans="1:11" ht="30" customHeight="1" x14ac:dyDescent="0.2">
      <c r="A275" s="3" t="s">
        <v>61</v>
      </c>
      <c r="B275" s="10">
        <v>8</v>
      </c>
      <c r="C275" s="10">
        <v>1</v>
      </c>
      <c r="D275" s="26" t="s">
        <v>184</v>
      </c>
      <c r="E275" s="26">
        <v>112</v>
      </c>
      <c r="F275" s="23">
        <v>65</v>
      </c>
      <c r="G275" s="47"/>
      <c r="H275" s="48">
        <f t="shared" si="149"/>
        <v>65</v>
      </c>
      <c r="I275" s="49">
        <v>10.769</v>
      </c>
      <c r="J275" s="123">
        <f t="shared" si="146"/>
        <v>16.567692307692308</v>
      </c>
      <c r="K275" s="51">
        <f t="shared" si="150"/>
        <v>54.231000000000002</v>
      </c>
    </row>
    <row r="276" spans="1:11" ht="30" customHeight="1" x14ac:dyDescent="0.2">
      <c r="A276" s="3" t="s">
        <v>155</v>
      </c>
      <c r="B276" s="10">
        <v>8</v>
      </c>
      <c r="C276" s="10">
        <v>1</v>
      </c>
      <c r="D276" s="26" t="s">
        <v>184</v>
      </c>
      <c r="E276" s="26">
        <v>119</v>
      </c>
      <c r="F276" s="23">
        <v>283</v>
      </c>
      <c r="G276" s="47"/>
      <c r="H276" s="48">
        <f t="shared" si="149"/>
        <v>283</v>
      </c>
      <c r="I276" s="49">
        <v>86.762</v>
      </c>
      <c r="J276" s="123">
        <f t="shared" si="146"/>
        <v>30.65795053003534</v>
      </c>
      <c r="K276" s="51">
        <f t="shared" si="150"/>
        <v>196.238</v>
      </c>
    </row>
    <row r="277" spans="1:11" ht="30" customHeight="1" x14ac:dyDescent="0.2">
      <c r="A277" s="3" t="s">
        <v>174</v>
      </c>
      <c r="B277" s="10">
        <v>8</v>
      </c>
      <c r="C277" s="10">
        <v>1</v>
      </c>
      <c r="D277" s="26" t="s">
        <v>184</v>
      </c>
      <c r="E277" s="26" t="s">
        <v>67</v>
      </c>
      <c r="F277" s="23">
        <f>F278</f>
        <v>215.8</v>
      </c>
      <c r="G277" s="23">
        <f t="shared" ref="G277:K278" si="151">G278</f>
        <v>0</v>
      </c>
      <c r="H277" s="23">
        <f t="shared" si="151"/>
        <v>215.8</v>
      </c>
      <c r="I277" s="23">
        <f t="shared" si="151"/>
        <v>70.605000000000004</v>
      </c>
      <c r="J277" s="123">
        <f t="shared" si="146"/>
        <v>32.717794253938834</v>
      </c>
      <c r="K277" s="23">
        <f t="shared" si="151"/>
        <v>145.19499999999999</v>
      </c>
    </row>
    <row r="278" spans="1:11" ht="30" customHeight="1" x14ac:dyDescent="0.2">
      <c r="A278" s="3" t="s">
        <v>68</v>
      </c>
      <c r="B278" s="10">
        <v>8</v>
      </c>
      <c r="C278" s="10">
        <v>1</v>
      </c>
      <c r="D278" s="26" t="s">
        <v>184</v>
      </c>
      <c r="E278" s="26" t="s">
        <v>69</v>
      </c>
      <c r="F278" s="23">
        <f>F279</f>
        <v>215.8</v>
      </c>
      <c r="G278" s="23">
        <f t="shared" si="151"/>
        <v>0</v>
      </c>
      <c r="H278" s="23">
        <f t="shared" si="151"/>
        <v>215.8</v>
      </c>
      <c r="I278" s="23">
        <f t="shared" si="151"/>
        <v>70.605000000000004</v>
      </c>
      <c r="J278" s="123">
        <f t="shared" si="146"/>
        <v>32.717794253938834</v>
      </c>
      <c r="K278" s="23">
        <f t="shared" si="151"/>
        <v>145.19499999999999</v>
      </c>
    </row>
    <row r="279" spans="1:11" ht="30" customHeight="1" x14ac:dyDescent="0.2">
      <c r="A279" s="20" t="s">
        <v>58</v>
      </c>
      <c r="B279" s="10">
        <v>8</v>
      </c>
      <c r="C279" s="10">
        <v>1</v>
      </c>
      <c r="D279" s="26" t="s">
        <v>184</v>
      </c>
      <c r="E279" s="26">
        <v>244</v>
      </c>
      <c r="F279" s="23">
        <v>215.8</v>
      </c>
      <c r="G279" s="47"/>
      <c r="H279" s="48">
        <f>F279+G279</f>
        <v>215.8</v>
      </c>
      <c r="I279" s="49">
        <v>70.605000000000004</v>
      </c>
      <c r="J279" s="123">
        <f t="shared" si="146"/>
        <v>32.717794253938834</v>
      </c>
      <c r="K279" s="51">
        <f>H279-I279</f>
        <v>145.19499999999999</v>
      </c>
    </row>
    <row r="280" spans="1:11" ht="51" customHeight="1" x14ac:dyDescent="0.2">
      <c r="A280" s="8" t="s">
        <v>129</v>
      </c>
      <c r="B280" s="10">
        <v>8</v>
      </c>
      <c r="C280" s="10">
        <v>1</v>
      </c>
      <c r="D280" s="26" t="s">
        <v>185</v>
      </c>
      <c r="E280" s="26" t="s">
        <v>49</v>
      </c>
      <c r="F280" s="23">
        <f>F281</f>
        <v>180.2</v>
      </c>
      <c r="G280" s="23">
        <f t="shared" ref="G280:K282" si="152">G281</f>
        <v>-62.4</v>
      </c>
      <c r="H280" s="23">
        <f t="shared" si="152"/>
        <v>117.79999999999998</v>
      </c>
      <c r="I280" s="23">
        <f t="shared" si="152"/>
        <v>12</v>
      </c>
      <c r="J280" s="123">
        <f t="shared" si="146"/>
        <v>10.186757215619696</v>
      </c>
      <c r="K280" s="23">
        <f t="shared" si="152"/>
        <v>105.79999999999998</v>
      </c>
    </row>
    <row r="281" spans="1:11" ht="51" customHeight="1" x14ac:dyDescent="0.2">
      <c r="A281" s="3" t="s">
        <v>174</v>
      </c>
      <c r="B281" s="10">
        <v>8</v>
      </c>
      <c r="C281" s="10">
        <v>1</v>
      </c>
      <c r="D281" s="26" t="s">
        <v>185</v>
      </c>
      <c r="E281" s="26" t="s">
        <v>67</v>
      </c>
      <c r="F281" s="23">
        <f>F282</f>
        <v>180.2</v>
      </c>
      <c r="G281" s="23">
        <f t="shared" si="152"/>
        <v>-62.4</v>
      </c>
      <c r="H281" s="23">
        <f t="shared" si="152"/>
        <v>117.79999999999998</v>
      </c>
      <c r="I281" s="23">
        <f t="shared" si="152"/>
        <v>12</v>
      </c>
      <c r="J281" s="123">
        <f t="shared" si="146"/>
        <v>10.186757215619696</v>
      </c>
      <c r="K281" s="23">
        <f t="shared" si="152"/>
        <v>105.79999999999998</v>
      </c>
    </row>
    <row r="282" spans="1:11" ht="42" customHeight="1" x14ac:dyDescent="0.2">
      <c r="A282" s="3" t="s">
        <v>68</v>
      </c>
      <c r="B282" s="10">
        <v>8</v>
      </c>
      <c r="C282" s="10">
        <v>1</v>
      </c>
      <c r="D282" s="26" t="s">
        <v>185</v>
      </c>
      <c r="E282" s="26" t="s">
        <v>69</v>
      </c>
      <c r="F282" s="23">
        <f>F283</f>
        <v>180.2</v>
      </c>
      <c r="G282" s="23">
        <f t="shared" si="152"/>
        <v>-62.4</v>
      </c>
      <c r="H282" s="23">
        <f t="shared" si="152"/>
        <v>117.79999999999998</v>
      </c>
      <c r="I282" s="23">
        <f t="shared" si="152"/>
        <v>12</v>
      </c>
      <c r="J282" s="123">
        <f t="shared" si="146"/>
        <v>10.186757215619696</v>
      </c>
      <c r="K282" s="23">
        <f t="shared" si="152"/>
        <v>105.79999999999998</v>
      </c>
    </row>
    <row r="283" spans="1:11" ht="22.5" x14ac:dyDescent="0.2">
      <c r="A283" s="20" t="s">
        <v>58</v>
      </c>
      <c r="B283" s="10">
        <v>8</v>
      </c>
      <c r="C283" s="10">
        <v>1</v>
      </c>
      <c r="D283" s="26" t="s">
        <v>185</v>
      </c>
      <c r="E283" s="26">
        <v>244</v>
      </c>
      <c r="F283" s="23">
        <v>180.2</v>
      </c>
      <c r="G283" s="47">
        <v>-62.4</v>
      </c>
      <c r="H283" s="48">
        <f>F283+G283</f>
        <v>117.79999999999998</v>
      </c>
      <c r="I283" s="49">
        <v>12</v>
      </c>
      <c r="J283" s="123">
        <f t="shared" si="146"/>
        <v>10.186757215619696</v>
      </c>
      <c r="K283" s="51">
        <f>H283-I283</f>
        <v>105.79999999999998</v>
      </c>
    </row>
    <row r="284" spans="1:11" ht="45" x14ac:dyDescent="0.2">
      <c r="A284" s="3" t="s">
        <v>243</v>
      </c>
      <c r="B284" s="10">
        <v>8</v>
      </c>
      <c r="C284" s="10">
        <v>1</v>
      </c>
      <c r="D284" s="26" t="s">
        <v>242</v>
      </c>
      <c r="E284" s="31" t="s">
        <v>66</v>
      </c>
      <c r="F284" s="23">
        <f>F285</f>
        <v>0</v>
      </c>
      <c r="G284" s="23">
        <f t="shared" ref="G284:K286" si="153">G285</f>
        <v>20.7</v>
      </c>
      <c r="H284" s="23">
        <f t="shared" si="153"/>
        <v>20.7</v>
      </c>
      <c r="I284" s="23">
        <f t="shared" si="153"/>
        <v>0</v>
      </c>
      <c r="J284" s="123">
        <f t="shared" si="146"/>
        <v>0</v>
      </c>
      <c r="K284" s="23">
        <f t="shared" si="153"/>
        <v>20.7</v>
      </c>
    </row>
    <row r="285" spans="1:11" ht="22.5" x14ac:dyDescent="0.2">
      <c r="A285" s="3" t="s">
        <v>174</v>
      </c>
      <c r="B285" s="10">
        <v>8</v>
      </c>
      <c r="C285" s="10">
        <v>1</v>
      </c>
      <c r="D285" s="26" t="s">
        <v>242</v>
      </c>
      <c r="E285" s="31" t="s">
        <v>67</v>
      </c>
      <c r="F285" s="23">
        <f>F286</f>
        <v>0</v>
      </c>
      <c r="G285" s="23">
        <f t="shared" si="153"/>
        <v>20.7</v>
      </c>
      <c r="H285" s="23">
        <f t="shared" si="153"/>
        <v>20.7</v>
      </c>
      <c r="I285" s="23">
        <f t="shared" si="153"/>
        <v>0</v>
      </c>
      <c r="J285" s="123">
        <f t="shared" si="146"/>
        <v>0</v>
      </c>
      <c r="K285" s="23">
        <f t="shared" si="153"/>
        <v>20.7</v>
      </c>
    </row>
    <row r="286" spans="1:11" ht="22.5" x14ac:dyDescent="0.2">
      <c r="A286" s="3" t="s">
        <v>68</v>
      </c>
      <c r="B286" s="10">
        <v>8</v>
      </c>
      <c r="C286" s="10">
        <v>1</v>
      </c>
      <c r="D286" s="26" t="s">
        <v>242</v>
      </c>
      <c r="E286" s="31" t="s">
        <v>69</v>
      </c>
      <c r="F286" s="23">
        <f>F287</f>
        <v>0</v>
      </c>
      <c r="G286" s="23">
        <f t="shared" si="153"/>
        <v>20.7</v>
      </c>
      <c r="H286" s="23">
        <f t="shared" si="153"/>
        <v>20.7</v>
      </c>
      <c r="I286" s="23">
        <f t="shared" si="153"/>
        <v>0</v>
      </c>
      <c r="J286" s="123">
        <f t="shared" si="146"/>
        <v>0</v>
      </c>
      <c r="K286" s="23">
        <f t="shared" si="153"/>
        <v>20.7</v>
      </c>
    </row>
    <row r="287" spans="1:11" ht="22.5" x14ac:dyDescent="0.2">
      <c r="A287" s="20" t="s">
        <v>58</v>
      </c>
      <c r="B287" s="10">
        <v>8</v>
      </c>
      <c r="C287" s="10">
        <v>1</v>
      </c>
      <c r="D287" s="26" t="s">
        <v>242</v>
      </c>
      <c r="E287" s="26" t="s">
        <v>233</v>
      </c>
      <c r="F287" s="23"/>
      <c r="G287" s="47">
        <v>20.7</v>
      </c>
      <c r="H287" s="48">
        <f>F287+G287</f>
        <v>20.7</v>
      </c>
      <c r="I287" s="49">
        <v>0</v>
      </c>
      <c r="J287" s="123">
        <f t="shared" si="146"/>
        <v>0</v>
      </c>
      <c r="K287" s="51">
        <f>H287-I287</f>
        <v>20.7</v>
      </c>
    </row>
    <row r="288" spans="1:11" x14ac:dyDescent="0.2">
      <c r="A288" s="8" t="s">
        <v>130</v>
      </c>
      <c r="B288" s="10">
        <v>8</v>
      </c>
      <c r="C288" s="10">
        <v>1</v>
      </c>
      <c r="D288" s="26" t="s">
        <v>186</v>
      </c>
      <c r="E288" s="26" t="s">
        <v>66</v>
      </c>
      <c r="F288" s="23">
        <f>F289</f>
        <v>370.5</v>
      </c>
      <c r="G288" s="23">
        <f t="shared" ref="G288:K289" si="154">G289</f>
        <v>0</v>
      </c>
      <c r="H288" s="23">
        <f t="shared" si="154"/>
        <v>370.5</v>
      </c>
      <c r="I288" s="23">
        <f t="shared" si="154"/>
        <v>164.72300000000001</v>
      </c>
      <c r="J288" s="123">
        <f t="shared" si="146"/>
        <v>44.459649122807022</v>
      </c>
      <c r="K288" s="23">
        <f t="shared" si="154"/>
        <v>205.77699999999999</v>
      </c>
    </row>
    <row r="289" spans="1:11" ht="26.25" customHeight="1" x14ac:dyDescent="0.2">
      <c r="A289" s="8" t="s">
        <v>131</v>
      </c>
      <c r="B289" s="10">
        <v>8</v>
      </c>
      <c r="C289" s="10">
        <v>1</v>
      </c>
      <c r="D289" s="26" t="s">
        <v>188</v>
      </c>
      <c r="E289" s="26" t="s">
        <v>66</v>
      </c>
      <c r="F289" s="23">
        <f>F290</f>
        <v>370.5</v>
      </c>
      <c r="G289" s="23">
        <f t="shared" si="154"/>
        <v>0</v>
      </c>
      <c r="H289" s="23">
        <f t="shared" si="154"/>
        <v>370.5</v>
      </c>
      <c r="I289" s="23">
        <f t="shared" si="154"/>
        <v>164.72300000000001</v>
      </c>
      <c r="J289" s="123">
        <f t="shared" si="146"/>
        <v>44.459649122807022</v>
      </c>
      <c r="K289" s="23">
        <f t="shared" si="154"/>
        <v>205.77699999999999</v>
      </c>
    </row>
    <row r="290" spans="1:11" ht="26.25" customHeight="1" x14ac:dyDescent="0.2">
      <c r="A290" s="8" t="s">
        <v>109</v>
      </c>
      <c r="B290" s="10">
        <v>8</v>
      </c>
      <c r="C290" s="10">
        <v>1</v>
      </c>
      <c r="D290" s="26" t="s">
        <v>187</v>
      </c>
      <c r="E290" s="26" t="s">
        <v>49</v>
      </c>
      <c r="F290" s="23">
        <f>F291+F296</f>
        <v>370.5</v>
      </c>
      <c r="G290" s="23">
        <f t="shared" ref="G290:H290" si="155">G291+G296</f>
        <v>0</v>
      </c>
      <c r="H290" s="23">
        <f t="shared" si="155"/>
        <v>370.5</v>
      </c>
      <c r="I290" s="23">
        <f t="shared" ref="I290:K290" si="156">I291+I296</f>
        <v>164.72300000000001</v>
      </c>
      <c r="J290" s="123">
        <f t="shared" si="146"/>
        <v>44.459649122807022</v>
      </c>
      <c r="K290" s="23">
        <f t="shared" si="156"/>
        <v>205.77699999999999</v>
      </c>
    </row>
    <row r="291" spans="1:11" ht="26.25" customHeight="1" x14ac:dyDescent="0.2">
      <c r="A291" s="5" t="s">
        <v>70</v>
      </c>
      <c r="B291" s="10">
        <v>8</v>
      </c>
      <c r="C291" s="10">
        <v>1</v>
      </c>
      <c r="D291" s="26" t="s">
        <v>187</v>
      </c>
      <c r="E291" s="26" t="s">
        <v>71</v>
      </c>
      <c r="F291" s="23">
        <f>F292</f>
        <v>227.5</v>
      </c>
      <c r="G291" s="23">
        <f t="shared" ref="G291:K291" si="157">G292</f>
        <v>0</v>
      </c>
      <c r="H291" s="23">
        <f t="shared" si="157"/>
        <v>227.5</v>
      </c>
      <c r="I291" s="23">
        <f t="shared" si="157"/>
        <v>82.843000000000004</v>
      </c>
      <c r="J291" s="123">
        <f t="shared" si="146"/>
        <v>36.414505494505498</v>
      </c>
      <c r="K291" s="23">
        <f t="shared" si="157"/>
        <v>144.65699999999998</v>
      </c>
    </row>
    <row r="292" spans="1:11" ht="26.25" customHeight="1" x14ac:dyDescent="0.2">
      <c r="A292" s="8" t="s">
        <v>72</v>
      </c>
      <c r="B292" s="10">
        <v>8</v>
      </c>
      <c r="C292" s="10">
        <v>1</v>
      </c>
      <c r="D292" s="26" t="s">
        <v>187</v>
      </c>
      <c r="E292" s="26" t="s">
        <v>73</v>
      </c>
      <c r="F292" s="23">
        <f>F293+F294+F295</f>
        <v>227.5</v>
      </c>
      <c r="G292" s="23">
        <f t="shared" ref="G292:H292" si="158">G293+G294+G295</f>
        <v>0</v>
      </c>
      <c r="H292" s="23">
        <f t="shared" si="158"/>
        <v>227.5</v>
      </c>
      <c r="I292" s="23">
        <f t="shared" ref="I292:K292" si="159">I293+I294+I295</f>
        <v>82.843000000000004</v>
      </c>
      <c r="J292" s="123">
        <f t="shared" si="146"/>
        <v>36.414505494505498</v>
      </c>
      <c r="K292" s="23">
        <f t="shared" si="159"/>
        <v>144.65699999999998</v>
      </c>
    </row>
    <row r="293" spans="1:11" ht="43.5" customHeight="1" x14ac:dyDescent="0.2">
      <c r="A293" s="3" t="s">
        <v>154</v>
      </c>
      <c r="B293" s="10">
        <v>8</v>
      </c>
      <c r="C293" s="10">
        <v>1</v>
      </c>
      <c r="D293" s="26" t="s">
        <v>187</v>
      </c>
      <c r="E293" s="26">
        <v>111</v>
      </c>
      <c r="F293" s="23">
        <v>167.5</v>
      </c>
      <c r="G293" s="47"/>
      <c r="H293" s="48">
        <f t="shared" ref="H293:H295" si="160">F293+G293</f>
        <v>167.5</v>
      </c>
      <c r="I293" s="49">
        <v>64.760000000000005</v>
      </c>
      <c r="J293" s="123">
        <f t="shared" si="146"/>
        <v>38.662686567164187</v>
      </c>
      <c r="K293" s="51">
        <f t="shared" ref="K293:K295" si="161">H293-I293</f>
        <v>102.74</v>
      </c>
    </row>
    <row r="294" spans="1:11" ht="22.5" x14ac:dyDescent="0.2">
      <c r="A294" s="3" t="s">
        <v>61</v>
      </c>
      <c r="B294" s="10">
        <v>8</v>
      </c>
      <c r="C294" s="10">
        <v>1</v>
      </c>
      <c r="D294" s="26" t="s">
        <v>187</v>
      </c>
      <c r="E294" s="26">
        <v>112</v>
      </c>
      <c r="F294" s="23">
        <v>10</v>
      </c>
      <c r="G294" s="47"/>
      <c r="H294" s="48">
        <f t="shared" si="160"/>
        <v>10</v>
      </c>
      <c r="I294" s="49">
        <v>0</v>
      </c>
      <c r="J294" s="123">
        <f t="shared" si="146"/>
        <v>0</v>
      </c>
      <c r="K294" s="51">
        <f t="shared" si="161"/>
        <v>10</v>
      </c>
    </row>
    <row r="295" spans="1:11" ht="33.75" x14ac:dyDescent="0.2">
      <c r="A295" s="3" t="s">
        <v>155</v>
      </c>
      <c r="B295" s="10">
        <v>8</v>
      </c>
      <c r="C295" s="10">
        <v>1</v>
      </c>
      <c r="D295" s="26" t="s">
        <v>187</v>
      </c>
      <c r="E295" s="26">
        <v>119</v>
      </c>
      <c r="F295" s="23">
        <v>50</v>
      </c>
      <c r="G295" s="47"/>
      <c r="H295" s="48">
        <f t="shared" si="160"/>
        <v>50</v>
      </c>
      <c r="I295" s="49">
        <v>18.082999999999998</v>
      </c>
      <c r="J295" s="123">
        <f t="shared" si="146"/>
        <v>36.165999999999997</v>
      </c>
      <c r="K295" s="51">
        <f t="shared" si="161"/>
        <v>31.917000000000002</v>
      </c>
    </row>
    <row r="296" spans="1:11" ht="22.5" x14ac:dyDescent="0.2">
      <c r="A296" s="3" t="s">
        <v>174</v>
      </c>
      <c r="B296" s="10">
        <v>8</v>
      </c>
      <c r="C296" s="10">
        <v>1</v>
      </c>
      <c r="D296" s="26" t="s">
        <v>187</v>
      </c>
      <c r="E296" s="26" t="s">
        <v>67</v>
      </c>
      <c r="F296" s="23">
        <f>F297</f>
        <v>143</v>
      </c>
      <c r="G296" s="23">
        <f t="shared" ref="G296:K297" si="162">G297</f>
        <v>0</v>
      </c>
      <c r="H296" s="23">
        <f t="shared" si="162"/>
        <v>143</v>
      </c>
      <c r="I296" s="23">
        <f t="shared" si="162"/>
        <v>81.88</v>
      </c>
      <c r="J296" s="123">
        <f t="shared" si="146"/>
        <v>57.258741258741253</v>
      </c>
      <c r="K296" s="23">
        <f t="shared" si="162"/>
        <v>61.120000000000005</v>
      </c>
    </row>
    <row r="297" spans="1:11" ht="22.5" x14ac:dyDescent="0.2">
      <c r="A297" s="3" t="s">
        <v>68</v>
      </c>
      <c r="B297" s="10">
        <v>8</v>
      </c>
      <c r="C297" s="10">
        <v>1</v>
      </c>
      <c r="D297" s="26" t="s">
        <v>187</v>
      </c>
      <c r="E297" s="26" t="s">
        <v>69</v>
      </c>
      <c r="F297" s="23">
        <f>F298</f>
        <v>143</v>
      </c>
      <c r="G297" s="23">
        <f t="shared" si="162"/>
        <v>0</v>
      </c>
      <c r="H297" s="23">
        <f t="shared" si="162"/>
        <v>143</v>
      </c>
      <c r="I297" s="23">
        <f t="shared" si="162"/>
        <v>81.88</v>
      </c>
      <c r="J297" s="123">
        <f t="shared" si="146"/>
        <v>57.258741258741253</v>
      </c>
      <c r="K297" s="23">
        <f t="shared" si="162"/>
        <v>61.120000000000005</v>
      </c>
    </row>
    <row r="298" spans="1:11" ht="22.5" x14ac:dyDescent="0.2">
      <c r="A298" s="20" t="s">
        <v>58</v>
      </c>
      <c r="B298" s="10">
        <v>8</v>
      </c>
      <c r="C298" s="10">
        <v>1</v>
      </c>
      <c r="D298" s="26" t="s">
        <v>187</v>
      </c>
      <c r="E298" s="26">
        <v>244</v>
      </c>
      <c r="F298" s="23">
        <v>143</v>
      </c>
      <c r="G298" s="47"/>
      <c r="H298" s="48">
        <f>F298+G298</f>
        <v>143</v>
      </c>
      <c r="I298" s="49">
        <v>81.88</v>
      </c>
      <c r="J298" s="123">
        <f t="shared" si="146"/>
        <v>57.258741258741253</v>
      </c>
      <c r="K298" s="51">
        <f>H298-I298</f>
        <v>61.120000000000005</v>
      </c>
    </row>
    <row r="299" spans="1:11" x14ac:dyDescent="0.2">
      <c r="A299" s="4" t="s">
        <v>55</v>
      </c>
      <c r="B299" s="10">
        <v>11</v>
      </c>
      <c r="C299" s="10">
        <v>0</v>
      </c>
      <c r="D299" s="26" t="s">
        <v>66</v>
      </c>
      <c r="E299" s="26" t="s">
        <v>66</v>
      </c>
      <c r="F299" s="23">
        <f>F300</f>
        <v>5457.6</v>
      </c>
      <c r="G299" s="23">
        <f t="shared" ref="G299:K303" si="163">G300</f>
        <v>0.8</v>
      </c>
      <c r="H299" s="23">
        <f t="shared" si="163"/>
        <v>5458.4000000000005</v>
      </c>
      <c r="I299" s="23">
        <f t="shared" si="163"/>
        <v>1530.1860000000001</v>
      </c>
      <c r="J299" s="123">
        <f t="shared" si="146"/>
        <v>28.033599589623332</v>
      </c>
      <c r="K299" s="23">
        <f t="shared" si="163"/>
        <v>3928.2140000000004</v>
      </c>
    </row>
    <row r="300" spans="1:11" x14ac:dyDescent="0.2">
      <c r="A300" s="4" t="s">
        <v>48</v>
      </c>
      <c r="B300" s="10">
        <v>11</v>
      </c>
      <c r="C300" s="10">
        <v>1</v>
      </c>
      <c r="D300" s="26" t="s">
        <v>66</v>
      </c>
      <c r="E300" s="26" t="s">
        <v>66</v>
      </c>
      <c r="F300" s="23">
        <f>F301</f>
        <v>5457.6</v>
      </c>
      <c r="G300" s="23">
        <f t="shared" si="163"/>
        <v>0.8</v>
      </c>
      <c r="H300" s="23">
        <f t="shared" si="163"/>
        <v>5458.4000000000005</v>
      </c>
      <c r="I300" s="23">
        <f t="shared" si="163"/>
        <v>1530.1860000000001</v>
      </c>
      <c r="J300" s="123">
        <f t="shared" si="146"/>
        <v>28.033599589623332</v>
      </c>
      <c r="K300" s="23">
        <f t="shared" si="163"/>
        <v>3928.2140000000004</v>
      </c>
    </row>
    <row r="301" spans="1:11" ht="30" customHeight="1" x14ac:dyDescent="0.2">
      <c r="A301" s="8" t="s">
        <v>265</v>
      </c>
      <c r="B301" s="10">
        <v>11</v>
      </c>
      <c r="C301" s="10">
        <v>1</v>
      </c>
      <c r="D301" s="26" t="s">
        <v>189</v>
      </c>
      <c r="E301" s="26" t="s">
        <v>66</v>
      </c>
      <c r="F301" s="23">
        <f>F302</f>
        <v>5457.6</v>
      </c>
      <c r="G301" s="23">
        <f t="shared" si="163"/>
        <v>0.8</v>
      </c>
      <c r="H301" s="23">
        <f t="shared" si="163"/>
        <v>5458.4000000000005</v>
      </c>
      <c r="I301" s="23">
        <f t="shared" si="163"/>
        <v>1530.1860000000001</v>
      </c>
      <c r="J301" s="123">
        <f t="shared" si="146"/>
        <v>28.033599589623332</v>
      </c>
      <c r="K301" s="23">
        <f t="shared" si="163"/>
        <v>3928.2140000000004</v>
      </c>
    </row>
    <row r="302" spans="1:11" ht="15" customHeight="1" x14ac:dyDescent="0.2">
      <c r="A302" s="8" t="s">
        <v>74</v>
      </c>
      <c r="B302" s="10">
        <v>11</v>
      </c>
      <c r="C302" s="10">
        <v>1</v>
      </c>
      <c r="D302" s="26" t="s">
        <v>190</v>
      </c>
      <c r="E302" s="26" t="s">
        <v>66</v>
      </c>
      <c r="F302" s="23">
        <f>F303</f>
        <v>5457.6</v>
      </c>
      <c r="G302" s="23">
        <f t="shared" si="163"/>
        <v>0.8</v>
      </c>
      <c r="H302" s="23">
        <f t="shared" si="163"/>
        <v>5458.4000000000005</v>
      </c>
      <c r="I302" s="23">
        <f t="shared" si="163"/>
        <v>1530.1860000000001</v>
      </c>
      <c r="J302" s="123">
        <f t="shared" si="146"/>
        <v>28.033599589623332</v>
      </c>
      <c r="K302" s="23">
        <f t="shared" si="163"/>
        <v>3928.2140000000004</v>
      </c>
    </row>
    <row r="303" spans="1:11" ht="31.5" customHeight="1" x14ac:dyDescent="0.2">
      <c r="A303" s="8" t="s">
        <v>132</v>
      </c>
      <c r="B303" s="10">
        <v>11</v>
      </c>
      <c r="C303" s="10">
        <v>1</v>
      </c>
      <c r="D303" s="26" t="s">
        <v>191</v>
      </c>
      <c r="E303" s="26"/>
      <c r="F303" s="23">
        <f>F304</f>
        <v>5457.6</v>
      </c>
      <c r="G303" s="23">
        <f t="shared" si="163"/>
        <v>0.8</v>
      </c>
      <c r="H303" s="23">
        <f t="shared" si="163"/>
        <v>5458.4000000000005</v>
      </c>
      <c r="I303" s="23">
        <f t="shared" si="163"/>
        <v>1530.1860000000001</v>
      </c>
      <c r="J303" s="123">
        <f t="shared" si="146"/>
        <v>28.033599589623332</v>
      </c>
      <c r="K303" s="23">
        <f t="shared" si="163"/>
        <v>3928.2140000000004</v>
      </c>
    </row>
    <row r="304" spans="1:11" ht="32.25" customHeight="1" x14ac:dyDescent="0.2">
      <c r="A304" s="8" t="s">
        <v>109</v>
      </c>
      <c r="B304" s="10">
        <v>11</v>
      </c>
      <c r="C304" s="10">
        <v>1</v>
      </c>
      <c r="D304" s="26" t="s">
        <v>192</v>
      </c>
      <c r="E304" s="26" t="s">
        <v>49</v>
      </c>
      <c r="F304" s="23">
        <f>F305+F310+F313</f>
        <v>5457.6</v>
      </c>
      <c r="G304" s="23">
        <f t="shared" ref="G304:H304" si="164">G305+G310+G313</f>
        <v>0.8</v>
      </c>
      <c r="H304" s="23">
        <f t="shared" si="164"/>
        <v>5458.4000000000005</v>
      </c>
      <c r="I304" s="23">
        <f t="shared" ref="I304:K304" si="165">I305+I310+I313</f>
        <v>1530.1860000000001</v>
      </c>
      <c r="J304" s="123">
        <f t="shared" si="146"/>
        <v>28.033599589623332</v>
      </c>
      <c r="K304" s="23">
        <f t="shared" si="165"/>
        <v>3928.2140000000004</v>
      </c>
    </row>
    <row r="305" spans="1:11" ht="32.25" customHeight="1" x14ac:dyDescent="0.2">
      <c r="A305" s="5" t="s">
        <v>70</v>
      </c>
      <c r="B305" s="10">
        <v>11</v>
      </c>
      <c r="C305" s="10">
        <v>1</v>
      </c>
      <c r="D305" s="26" t="s">
        <v>192</v>
      </c>
      <c r="E305" s="26" t="s">
        <v>71</v>
      </c>
      <c r="F305" s="23">
        <f>F306</f>
        <v>4081.8</v>
      </c>
      <c r="G305" s="23">
        <f t="shared" ref="G305:K305" si="166">G306</f>
        <v>0</v>
      </c>
      <c r="H305" s="23">
        <f t="shared" si="166"/>
        <v>4081.8</v>
      </c>
      <c r="I305" s="23">
        <f t="shared" si="166"/>
        <v>1376.1390000000001</v>
      </c>
      <c r="J305" s="123">
        <f t="shared" si="146"/>
        <v>33.714023225047775</v>
      </c>
      <c r="K305" s="23">
        <f t="shared" si="166"/>
        <v>2705.6610000000001</v>
      </c>
    </row>
    <row r="306" spans="1:11" ht="32.25" customHeight="1" x14ac:dyDescent="0.2">
      <c r="A306" s="8" t="s">
        <v>72</v>
      </c>
      <c r="B306" s="10">
        <v>11</v>
      </c>
      <c r="C306" s="10">
        <v>1</v>
      </c>
      <c r="D306" s="26" t="s">
        <v>192</v>
      </c>
      <c r="E306" s="26" t="s">
        <v>73</v>
      </c>
      <c r="F306" s="23">
        <f>F307+F308+F309</f>
        <v>4081.8</v>
      </c>
      <c r="G306" s="23">
        <f t="shared" ref="G306:H306" si="167">G307+G308+G309</f>
        <v>0</v>
      </c>
      <c r="H306" s="23">
        <f t="shared" si="167"/>
        <v>4081.8</v>
      </c>
      <c r="I306" s="23">
        <f t="shared" ref="I306:K306" si="168">I307+I308+I309</f>
        <v>1376.1390000000001</v>
      </c>
      <c r="J306" s="123">
        <f t="shared" si="146"/>
        <v>33.714023225047775</v>
      </c>
      <c r="K306" s="23">
        <f t="shared" si="168"/>
        <v>2705.6610000000001</v>
      </c>
    </row>
    <row r="307" spans="1:11" x14ac:dyDescent="0.2">
      <c r="A307" s="3" t="s">
        <v>154</v>
      </c>
      <c r="B307" s="10">
        <v>11</v>
      </c>
      <c r="C307" s="10">
        <v>1</v>
      </c>
      <c r="D307" s="26" t="s">
        <v>192</v>
      </c>
      <c r="E307" s="26">
        <v>111</v>
      </c>
      <c r="F307" s="23">
        <f>2932.3</f>
        <v>2932.3</v>
      </c>
      <c r="G307" s="47"/>
      <c r="H307" s="48">
        <f t="shared" ref="H307:H309" si="169">F307+G307</f>
        <v>2932.3</v>
      </c>
      <c r="I307" s="49">
        <v>974.75</v>
      </c>
      <c r="J307" s="123">
        <f t="shared" si="146"/>
        <v>33.24182382430174</v>
      </c>
      <c r="K307" s="51">
        <f t="shared" ref="K307:K309" si="170">H307-I307</f>
        <v>1957.5500000000002</v>
      </c>
    </row>
    <row r="308" spans="1:11" ht="22.5" x14ac:dyDescent="0.2">
      <c r="A308" s="3" t="s">
        <v>61</v>
      </c>
      <c r="B308" s="10">
        <v>11</v>
      </c>
      <c r="C308" s="10">
        <v>1</v>
      </c>
      <c r="D308" s="26" t="s">
        <v>192</v>
      </c>
      <c r="E308" s="26">
        <v>112</v>
      </c>
      <c r="F308" s="23">
        <v>265</v>
      </c>
      <c r="G308" s="47"/>
      <c r="H308" s="48">
        <f t="shared" si="169"/>
        <v>265</v>
      </c>
      <c r="I308" s="49">
        <v>94.7</v>
      </c>
      <c r="J308" s="123">
        <f t="shared" si="146"/>
        <v>35.735849056603776</v>
      </c>
      <c r="K308" s="51">
        <f t="shared" si="170"/>
        <v>170.3</v>
      </c>
    </row>
    <row r="309" spans="1:11" ht="33.75" x14ac:dyDescent="0.2">
      <c r="A309" s="3" t="s">
        <v>155</v>
      </c>
      <c r="B309" s="10">
        <v>11</v>
      </c>
      <c r="C309" s="10">
        <v>1</v>
      </c>
      <c r="D309" s="26" t="s">
        <v>192</v>
      </c>
      <c r="E309" s="26">
        <v>119</v>
      </c>
      <c r="F309" s="23">
        <v>884.5</v>
      </c>
      <c r="G309" s="47"/>
      <c r="H309" s="48">
        <f t="shared" si="169"/>
        <v>884.5</v>
      </c>
      <c r="I309" s="49">
        <v>306.68900000000002</v>
      </c>
      <c r="J309" s="123">
        <f t="shared" si="146"/>
        <v>34.67371396269079</v>
      </c>
      <c r="K309" s="51">
        <f t="shared" si="170"/>
        <v>577.81099999999992</v>
      </c>
    </row>
    <row r="310" spans="1:11" ht="22.5" x14ac:dyDescent="0.2">
      <c r="A310" s="3" t="s">
        <v>174</v>
      </c>
      <c r="B310" s="10">
        <v>11</v>
      </c>
      <c r="C310" s="10">
        <v>1</v>
      </c>
      <c r="D310" s="26" t="s">
        <v>210</v>
      </c>
      <c r="E310" s="26" t="s">
        <v>67</v>
      </c>
      <c r="F310" s="23">
        <f>F311</f>
        <v>1362.3</v>
      </c>
      <c r="G310" s="23">
        <f t="shared" ref="G310:K311" si="171">G311</f>
        <v>0</v>
      </c>
      <c r="H310" s="23">
        <f t="shared" si="171"/>
        <v>1362.3</v>
      </c>
      <c r="I310" s="23">
        <f t="shared" si="171"/>
        <v>152.04900000000001</v>
      </c>
      <c r="J310" s="123">
        <f t="shared" si="146"/>
        <v>11.161197974014534</v>
      </c>
      <c r="K310" s="23">
        <f t="shared" si="171"/>
        <v>1210.251</v>
      </c>
    </row>
    <row r="311" spans="1:11" ht="22.5" x14ac:dyDescent="0.2">
      <c r="A311" s="3" t="s">
        <v>68</v>
      </c>
      <c r="B311" s="10">
        <v>11</v>
      </c>
      <c r="C311" s="10">
        <v>1</v>
      </c>
      <c r="D311" s="26" t="s">
        <v>211</v>
      </c>
      <c r="E311" s="26" t="s">
        <v>69</v>
      </c>
      <c r="F311" s="23">
        <f>F312</f>
        <v>1362.3</v>
      </c>
      <c r="G311" s="23">
        <f t="shared" si="171"/>
        <v>0</v>
      </c>
      <c r="H311" s="23">
        <f t="shared" si="171"/>
        <v>1362.3</v>
      </c>
      <c r="I311" s="23">
        <f t="shared" si="171"/>
        <v>152.04900000000001</v>
      </c>
      <c r="J311" s="123">
        <f t="shared" si="146"/>
        <v>11.161197974014534</v>
      </c>
      <c r="K311" s="23">
        <f t="shared" si="171"/>
        <v>1210.251</v>
      </c>
    </row>
    <row r="312" spans="1:11" ht="22.5" x14ac:dyDescent="0.2">
      <c r="A312" s="20" t="s">
        <v>58</v>
      </c>
      <c r="B312" s="10">
        <v>11</v>
      </c>
      <c r="C312" s="10">
        <v>1</v>
      </c>
      <c r="D312" s="26" t="s">
        <v>192</v>
      </c>
      <c r="E312" s="26">
        <v>244</v>
      </c>
      <c r="F312" s="23">
        <v>1362.3</v>
      </c>
      <c r="G312" s="47"/>
      <c r="H312" s="48">
        <f>F312+G312</f>
        <v>1362.3</v>
      </c>
      <c r="I312" s="49">
        <v>152.04900000000001</v>
      </c>
      <c r="J312" s="123">
        <f t="shared" si="146"/>
        <v>11.161197974014534</v>
      </c>
      <c r="K312" s="51">
        <f>H312-I312</f>
        <v>1210.251</v>
      </c>
    </row>
    <row r="313" spans="1:11" x14ac:dyDescent="0.2">
      <c r="A313" s="3" t="s">
        <v>77</v>
      </c>
      <c r="B313" s="10">
        <v>11</v>
      </c>
      <c r="C313" s="10">
        <v>1</v>
      </c>
      <c r="D313" s="26" t="s">
        <v>210</v>
      </c>
      <c r="E313" s="26" t="s">
        <v>78</v>
      </c>
      <c r="F313" s="23">
        <f>F314</f>
        <v>13.5</v>
      </c>
      <c r="G313" s="23">
        <f t="shared" ref="G313:K313" si="172">G314</f>
        <v>0.8</v>
      </c>
      <c r="H313" s="23">
        <f t="shared" si="172"/>
        <v>14.3</v>
      </c>
      <c r="I313" s="23">
        <f t="shared" si="172"/>
        <v>1.998</v>
      </c>
      <c r="J313" s="123">
        <f t="shared" si="146"/>
        <v>13.97202797202797</v>
      </c>
      <c r="K313" s="23">
        <f t="shared" si="172"/>
        <v>12.302</v>
      </c>
    </row>
    <row r="314" spans="1:11" x14ac:dyDescent="0.2">
      <c r="A314" s="3" t="s">
        <v>79</v>
      </c>
      <c r="B314" s="10">
        <v>11</v>
      </c>
      <c r="C314" s="10">
        <v>1</v>
      </c>
      <c r="D314" s="26" t="s">
        <v>211</v>
      </c>
      <c r="E314" s="26" t="s">
        <v>80</v>
      </c>
      <c r="F314" s="23">
        <f>F315+F316+F317</f>
        <v>13.5</v>
      </c>
      <c r="G314" s="23">
        <f t="shared" ref="G314:H314" si="173">G315+G316+G317</f>
        <v>0.8</v>
      </c>
      <c r="H314" s="23">
        <f t="shared" si="173"/>
        <v>14.3</v>
      </c>
      <c r="I314" s="23">
        <f t="shared" ref="I314:K314" si="174">I315+I316+I317</f>
        <v>1.998</v>
      </c>
      <c r="J314" s="123">
        <f t="shared" si="146"/>
        <v>13.97202797202797</v>
      </c>
      <c r="K314" s="23">
        <f t="shared" si="174"/>
        <v>12.302</v>
      </c>
    </row>
    <row r="315" spans="1:11" x14ac:dyDescent="0.2">
      <c r="A315" s="3" t="s">
        <v>156</v>
      </c>
      <c r="B315" s="10">
        <v>11</v>
      </c>
      <c r="C315" s="10">
        <v>1</v>
      </c>
      <c r="D315" s="26" t="s">
        <v>192</v>
      </c>
      <c r="E315" s="26">
        <v>851</v>
      </c>
      <c r="F315" s="23">
        <v>10</v>
      </c>
      <c r="G315" s="47"/>
      <c r="H315" s="48">
        <f t="shared" ref="H315:H316" si="175">F315+G315</f>
        <v>10</v>
      </c>
      <c r="I315" s="49">
        <v>1.75</v>
      </c>
      <c r="J315" s="123">
        <f t="shared" si="146"/>
        <v>17.5</v>
      </c>
      <c r="K315" s="51">
        <f t="shared" ref="K315:K317" si="176">H315-I315</f>
        <v>8.25</v>
      </c>
    </row>
    <row r="316" spans="1:11" x14ac:dyDescent="0.2">
      <c r="A316" s="3" t="s">
        <v>157</v>
      </c>
      <c r="B316" s="10">
        <v>11</v>
      </c>
      <c r="C316" s="10">
        <v>1</v>
      </c>
      <c r="D316" s="26" t="s">
        <v>192</v>
      </c>
      <c r="E316" s="26">
        <v>852</v>
      </c>
      <c r="F316" s="23">
        <v>3.5</v>
      </c>
      <c r="G316" s="47"/>
      <c r="H316" s="48">
        <f t="shared" si="175"/>
        <v>3.5</v>
      </c>
      <c r="I316" s="49">
        <v>0.248</v>
      </c>
      <c r="J316" s="123">
        <f t="shared" si="146"/>
        <v>7.0857142857142854</v>
      </c>
      <c r="K316" s="51">
        <f t="shared" si="176"/>
        <v>3.2519999999999998</v>
      </c>
    </row>
    <row r="317" spans="1:11" x14ac:dyDescent="0.2">
      <c r="A317" s="3" t="s">
        <v>247</v>
      </c>
      <c r="B317" s="10">
        <v>11</v>
      </c>
      <c r="C317" s="10">
        <v>1</v>
      </c>
      <c r="D317" s="26" t="s">
        <v>192</v>
      </c>
      <c r="E317" s="101" t="s">
        <v>248</v>
      </c>
      <c r="F317" s="23">
        <v>0</v>
      </c>
      <c r="G317" s="47">
        <v>0.8</v>
      </c>
      <c r="H317" s="48">
        <f>F317+G317</f>
        <v>0.8</v>
      </c>
      <c r="I317" s="49">
        <v>0</v>
      </c>
      <c r="J317" s="123">
        <f t="shared" si="146"/>
        <v>0</v>
      </c>
      <c r="K317" s="51">
        <f t="shared" si="176"/>
        <v>0.8</v>
      </c>
    </row>
    <row r="318" spans="1:11" ht="12" thickBot="1" x14ac:dyDescent="0.25">
      <c r="A318" s="64"/>
      <c r="B318" s="65"/>
      <c r="C318" s="65"/>
      <c r="D318" s="66"/>
      <c r="E318" s="79" t="s">
        <v>235</v>
      </c>
      <c r="F318" s="50" t="e">
        <f>F6+F128+F137+F175+F198+F266+F299</f>
        <v>#REF!</v>
      </c>
      <c r="G318" s="50" t="e">
        <f>G6+G128+G137+G175+G198+G266+G299</f>
        <v>#REF!</v>
      </c>
      <c r="H318" s="50">
        <f>H6+H128+H137+H175+H198+H266+H299</f>
        <v>29028.5</v>
      </c>
      <c r="I318" s="23">
        <f>I6+I128+I137+I175+I198+I266+I299</f>
        <v>10866.360999999999</v>
      </c>
      <c r="J318" s="123">
        <f t="shared" si="146"/>
        <v>37.433422326334458</v>
      </c>
      <c r="K318" s="23">
        <f>K6+K128+K137+K175+K198+K266+K299</f>
        <v>18162.139000000003</v>
      </c>
    </row>
    <row r="319" spans="1:11" x14ac:dyDescent="0.2">
      <c r="F319" s="80"/>
    </row>
    <row r="320" spans="1:11" x14ac:dyDescent="0.2">
      <c r="F320" s="81"/>
    </row>
    <row r="322" spans="6:6" x14ac:dyDescent="0.2">
      <c r="F322" s="81"/>
    </row>
  </sheetData>
  <autoFilter ref="A5:H318"/>
  <mergeCells count="3">
    <mergeCell ref="A2:G2"/>
    <mergeCell ref="F1:H1"/>
    <mergeCell ref="I1:K1"/>
  </mergeCells>
  <pageMargins left="0" right="0" top="0" bottom="0" header="0" footer="0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E1" sqref="E1:G1"/>
    </sheetView>
  </sheetViews>
  <sheetFormatPr defaultRowHeight="11.25" x14ac:dyDescent="0.2"/>
  <cols>
    <col min="1" max="1" width="9.85546875" style="57" customWidth="1"/>
    <col min="2" max="2" width="24.140625" style="55" customWidth="1"/>
    <col min="3" max="3" width="40.140625" style="57" customWidth="1"/>
    <col min="4" max="4" width="15.85546875" style="55" hidden="1" customWidth="1"/>
    <col min="5" max="5" width="11.7109375" style="57" hidden="1" customWidth="1"/>
    <col min="6" max="6" width="12.5703125" style="57" customWidth="1"/>
    <col min="7" max="7" width="12.42578125" style="62" customWidth="1"/>
    <col min="8" max="16384" width="9.140625" style="57"/>
  </cols>
  <sheetData>
    <row r="1" spans="1:7" ht="62.25" customHeight="1" x14ac:dyDescent="0.2">
      <c r="E1" s="135"/>
      <c r="F1" s="135"/>
      <c r="G1" s="135"/>
    </row>
    <row r="2" spans="1:7" ht="29.25" customHeight="1" x14ac:dyDescent="0.2">
      <c r="A2" s="138" t="s">
        <v>293</v>
      </c>
      <c r="B2" s="138"/>
      <c r="C2" s="138"/>
      <c r="D2" s="138"/>
      <c r="E2" s="138"/>
      <c r="F2" s="138"/>
    </row>
    <row r="3" spans="1:7" x14ac:dyDescent="0.2">
      <c r="D3" s="126"/>
      <c r="E3" s="126"/>
      <c r="F3" s="126" t="s">
        <v>52</v>
      </c>
    </row>
    <row r="4" spans="1:7" ht="78.75" x14ac:dyDescent="0.2">
      <c r="A4" s="127" t="s">
        <v>280</v>
      </c>
      <c r="B4" s="127" t="s">
        <v>281</v>
      </c>
      <c r="C4" s="128" t="s">
        <v>282</v>
      </c>
      <c r="D4" s="53" t="s">
        <v>270</v>
      </c>
      <c r="E4" s="53" t="s">
        <v>223</v>
      </c>
      <c r="F4" s="53" t="s">
        <v>224</v>
      </c>
      <c r="G4" s="113" t="s">
        <v>292</v>
      </c>
    </row>
    <row r="5" spans="1:7" x14ac:dyDescent="0.2">
      <c r="A5" s="53">
        <v>1</v>
      </c>
      <c r="B5" s="53">
        <v>2</v>
      </c>
      <c r="C5" s="53">
        <v>3</v>
      </c>
      <c r="D5" s="53">
        <v>4</v>
      </c>
      <c r="E5" s="54"/>
      <c r="F5" s="54"/>
      <c r="G5" s="37"/>
    </row>
    <row r="6" spans="1:7" x14ac:dyDescent="0.2">
      <c r="A6" s="53">
        <v>650</v>
      </c>
      <c r="B6" s="53" t="s">
        <v>283</v>
      </c>
      <c r="C6" s="129" t="s">
        <v>284</v>
      </c>
      <c r="D6" s="53"/>
      <c r="E6" s="54"/>
      <c r="F6" s="54"/>
      <c r="G6" s="37"/>
    </row>
    <row r="7" spans="1:7" ht="22.5" x14ac:dyDescent="0.2">
      <c r="A7" s="130" t="s">
        <v>49</v>
      </c>
      <c r="B7" s="53" t="s">
        <v>285</v>
      </c>
      <c r="C7" s="129" t="s">
        <v>286</v>
      </c>
      <c r="D7" s="111">
        <f>D8+D9</f>
        <v>1869.7</v>
      </c>
      <c r="E7" s="111">
        <f t="shared" ref="E7:F7" si="0">E8+E9</f>
        <v>1127.94805</v>
      </c>
      <c r="F7" s="111">
        <f t="shared" si="0"/>
        <v>2997.6480499999998</v>
      </c>
      <c r="G7" s="111">
        <f>G9-G8</f>
        <v>-2694.2999999999997</v>
      </c>
    </row>
    <row r="8" spans="1:7" ht="22.5" x14ac:dyDescent="0.2">
      <c r="A8" s="53">
        <v>650</v>
      </c>
      <c r="B8" s="53" t="s">
        <v>287</v>
      </c>
      <c r="C8" s="129" t="s">
        <v>288</v>
      </c>
      <c r="D8" s="111">
        <v>0</v>
      </c>
      <c r="E8" s="37">
        <v>0</v>
      </c>
      <c r="F8" s="52">
        <f>D8+E8</f>
        <v>0</v>
      </c>
      <c r="G8" s="37">
        <v>5691.9</v>
      </c>
    </row>
    <row r="9" spans="1:7" ht="22.5" x14ac:dyDescent="0.2">
      <c r="A9" s="53">
        <v>650</v>
      </c>
      <c r="B9" s="53" t="s">
        <v>289</v>
      </c>
      <c r="C9" s="131" t="s">
        <v>290</v>
      </c>
      <c r="D9" s="111">
        <v>1869.7</v>
      </c>
      <c r="E9" s="52">
        <v>1127.94805</v>
      </c>
      <c r="F9" s="52">
        <f>D9+E9</f>
        <v>2997.6480499999998</v>
      </c>
      <c r="G9" s="37">
        <v>2997.6</v>
      </c>
    </row>
    <row r="10" spans="1:7" ht="22.5" x14ac:dyDescent="0.2">
      <c r="A10" s="53"/>
      <c r="B10" s="53"/>
      <c r="C10" s="131" t="s">
        <v>291</v>
      </c>
      <c r="D10" s="111">
        <f>D7</f>
        <v>1869.7</v>
      </c>
      <c r="E10" s="111">
        <f t="shared" ref="E10:F10" si="1">E7</f>
        <v>1127.94805</v>
      </c>
      <c r="F10" s="111">
        <f t="shared" si="1"/>
        <v>2997.6480499999998</v>
      </c>
      <c r="G10" s="111">
        <f>G7</f>
        <v>-2694.2999999999997</v>
      </c>
    </row>
    <row r="11" spans="1:7" x14ac:dyDescent="0.2">
      <c r="A11" s="132"/>
    </row>
  </sheetData>
  <mergeCells count="2">
    <mergeCell ref="E1:G1"/>
    <mergeCell ref="A2:F2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доходы 2016</vt:lpstr>
      <vt:lpstr>расходы 2016</vt:lpstr>
      <vt:lpstr>программы 2016</vt:lpstr>
      <vt:lpstr>разделы 2016</vt:lpstr>
      <vt:lpstr>расходы по структуре</vt:lpstr>
      <vt:lpstr>дефицит</vt:lpstr>
      <vt:lpstr>дефицит!Область_печати</vt:lpstr>
      <vt:lpstr>'доходы 2016'!Область_печати</vt:lpstr>
      <vt:lpstr>'разделы 2016'!Область_печати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2016-09-13T12:36:52Z</cp:lastPrinted>
  <dcterms:created xsi:type="dcterms:W3CDTF">2013-11-27T09:07:44Z</dcterms:created>
  <dcterms:modified xsi:type="dcterms:W3CDTF">2016-11-08T11:42:12Z</dcterms:modified>
</cp:coreProperties>
</file>